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BERNAL\Downloads\"/>
    </mc:Choice>
  </mc:AlternateContent>
  <bookViews>
    <workbookView xWindow="0" yWindow="0" windowWidth="19200" windowHeight="6180" tabRatio="681"/>
  </bookViews>
  <sheets>
    <sheet name="Proyección" sheetId="24" r:id="rId1"/>
    <sheet name="TD Ejecución" sheetId="22" state="hidden" r:id="rId2"/>
    <sheet name="Varios" sheetId="23" state="hidden" r:id="rId3"/>
    <sheet name="Equipos Nuevos" sheetId="3" state="hidden" r:id="rId4"/>
    <sheet name="Equipos Nuevos " sheetId="4" state="hidden" r:id="rId5"/>
    <sheet name="Equipos existentes" sheetId="5" state="hidden" r:id="rId6"/>
    <sheet name="Equipos" sheetId="18" state="hidden" r:id="rId7"/>
    <sheet name="Software " sheetId="9" state="hidden" r:id="rId8"/>
    <sheet name="Bibliografía" sheetId="19" state="hidden" r:id="rId9"/>
    <sheet name="Eventos Académicos" sheetId="20" state="hidden" r:id="rId10"/>
    <sheet name="Listas" sheetId="17" state="hidden" r:id="rId11"/>
    <sheet name="Servicios Técnicos" sheetId="16" state="hidden" r:id="rId12"/>
  </sheets>
  <externalReferences>
    <externalReference r:id="rId13"/>
  </externalReferences>
  <definedNames>
    <definedName name="_xlnm._FilterDatabase" localSheetId="6" hidden="1">Equipos!$A$1:$H$705</definedName>
    <definedName name="BCM">Equipos!$E$2:$E$255</definedName>
    <definedName name="biologia_celular_molecular">Equipos!$E$2:$E$255</definedName>
    <definedName name="bioquimica">Equipos!$E$256:$E$449</definedName>
    <definedName name="Bioquímica">Equipos!$E$256:$E$449</definedName>
    <definedName name="Ecosistema_funcional">Equipos!$E$450:$E$496</definedName>
    <definedName name="escalafon">Listas!$B$1:$B$5</definedName>
    <definedName name="Física">Equipos!$E$497:$E$566</definedName>
    <definedName name="Genética_evolutiva">Equipos!$E$567:$E$578</definedName>
    <definedName name="horasem">Listas!$A$1:$A$49</definedName>
    <definedName name="laboratorios">Listas!$G$1:$G$8</definedName>
    <definedName name="Microbiología">Equipos!$E$579:$E$665</definedName>
    <definedName name="Química">Equipos!$E$666:$E$705</definedName>
    <definedName name="rubro">#REF!</definedName>
    <definedName name="rubros">#REF!</definedName>
  </definedNames>
  <calcPr calcId="162913" concurrentCalc="0"/>
  <customWorkbookViews>
    <customWorkbookView name="Maria Alejandra Rodriguez Bruges - Vista personalizada" guid="{B16518E6-F566-4CD3-8212-A9B00FEF0110}" mergeInterval="0" personalView="1" maximized="1" xWindow="-8" yWindow="-8" windowWidth="1296" windowHeight="1000" tabRatio="777" activeSheetId="1"/>
    <customWorkbookView name="Diego Andres Oyola Marin - Vista personalizada" guid="{9B445CA5-1DDF-42B5-B484-D476CB782415}" mergeInterval="0" personalView="1" maximized="1" windowWidth="1265" windowHeight="432" tabRatio="777" activeSheetId="13"/>
  </customWorkbookViews>
  <pivotCaches>
    <pivotCache cacheId="0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24" l="1"/>
  <c r="B10" i="24"/>
  <c r="B8" i="24"/>
  <c r="B5" i="24"/>
  <c r="B11" i="24"/>
  <c r="F13" i="24"/>
  <c r="B12" i="24"/>
  <c r="F12" i="24"/>
  <c r="F11" i="24"/>
  <c r="F10" i="24"/>
  <c r="F9" i="24"/>
  <c r="F8" i="24"/>
  <c r="F7" i="24"/>
  <c r="F6" i="24"/>
  <c r="F5" i="24"/>
  <c r="K14" i="24"/>
  <c r="J14" i="24"/>
  <c r="I14" i="24"/>
  <c r="H14" i="24"/>
  <c r="G14" i="24"/>
  <c r="F14" i="24"/>
  <c r="D4" i="24"/>
  <c r="C4" i="24"/>
  <c r="B3" i="24"/>
  <c r="F10" i="23"/>
  <c r="E10" i="23"/>
  <c r="D10" i="23"/>
  <c r="C10" i="23"/>
  <c r="E6" i="17"/>
  <c r="C6" i="17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U11" i="20"/>
  <c r="E11" i="20"/>
  <c r="U10" i="20"/>
  <c r="E10" i="20"/>
  <c r="U9" i="20"/>
  <c r="E9" i="20"/>
  <c r="U8" i="20"/>
  <c r="E8" i="20"/>
  <c r="U7" i="20"/>
  <c r="E7" i="20"/>
  <c r="U6" i="20"/>
  <c r="E6" i="20"/>
  <c r="U5" i="20"/>
  <c r="E5" i="20"/>
  <c r="E11" i="19"/>
  <c r="E10" i="19"/>
  <c r="E9" i="19"/>
  <c r="E8" i="19"/>
  <c r="E7" i="19"/>
  <c r="E6" i="19"/>
  <c r="E5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U11" i="19"/>
  <c r="U10" i="19"/>
  <c r="U9" i="19"/>
  <c r="U8" i="19"/>
  <c r="U7" i="19"/>
  <c r="U6" i="19"/>
  <c r="U5" i="19"/>
  <c r="R16" i="9"/>
  <c r="R15" i="9"/>
  <c r="R14" i="9"/>
  <c r="R13" i="9"/>
  <c r="R12" i="9"/>
  <c r="R11" i="9"/>
  <c r="R10" i="9"/>
  <c r="R9" i="9"/>
  <c r="R8" i="9"/>
  <c r="R7" i="9"/>
  <c r="R6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Q16" i="4"/>
  <c r="Q15" i="4"/>
  <c r="Q14" i="4"/>
  <c r="Q13" i="4"/>
  <c r="Q12" i="4"/>
  <c r="Q11" i="4"/>
  <c r="Q10" i="4"/>
  <c r="Q9" i="4"/>
  <c r="Q8" i="4"/>
  <c r="Q7" i="4"/>
  <c r="Q6" i="4"/>
  <c r="Q5" i="4"/>
  <c r="L16" i="4"/>
  <c r="L15" i="4"/>
  <c r="L14" i="4"/>
  <c r="L13" i="4"/>
  <c r="L12" i="4"/>
  <c r="L11" i="4"/>
  <c r="L10" i="4"/>
  <c r="L9" i="4"/>
  <c r="L8" i="4"/>
  <c r="L7" i="4"/>
  <c r="L6" i="4"/>
  <c r="L5" i="4"/>
  <c r="C32" i="5"/>
  <c r="F32" i="5"/>
  <c r="C31" i="5"/>
  <c r="C30" i="5"/>
  <c r="F30" i="5"/>
  <c r="I30" i="5"/>
  <c r="C29" i="5"/>
  <c r="C28" i="5"/>
  <c r="F28" i="5"/>
  <c r="C27" i="5"/>
  <c r="C26" i="5"/>
  <c r="F26" i="5"/>
  <c r="I26" i="5"/>
  <c r="C25" i="5"/>
  <c r="C24" i="5"/>
  <c r="F24" i="5"/>
  <c r="C23" i="5"/>
  <c r="C22" i="5"/>
  <c r="F22" i="5"/>
  <c r="I22" i="5"/>
  <c r="C21" i="5"/>
  <c r="F21" i="5"/>
  <c r="C20" i="5"/>
  <c r="F20" i="5"/>
  <c r="C19" i="5"/>
  <c r="C18" i="5"/>
  <c r="C17" i="5"/>
  <c r="C16" i="5"/>
  <c r="F16" i="5"/>
  <c r="C15" i="5"/>
  <c r="C14" i="5"/>
  <c r="F14" i="5"/>
  <c r="C13" i="5"/>
  <c r="C12" i="5"/>
  <c r="F12" i="5"/>
  <c r="G16" i="4"/>
  <c r="G15" i="4"/>
  <c r="G14" i="4"/>
  <c r="G13" i="4"/>
  <c r="G12" i="4"/>
  <c r="G11" i="4"/>
  <c r="G10" i="4"/>
  <c r="G9" i="4"/>
  <c r="G8" i="4"/>
  <c r="G7" i="4"/>
  <c r="G6" i="4"/>
  <c r="G5" i="4"/>
  <c r="I429" i="18"/>
  <c r="I12" i="5"/>
  <c r="I16" i="5"/>
  <c r="I20" i="5"/>
  <c r="I28" i="5"/>
  <c r="I32" i="5"/>
  <c r="I10" i="5"/>
  <c r="I644" i="18"/>
  <c r="I614" i="18"/>
  <c r="I616" i="18"/>
  <c r="I659" i="18"/>
  <c r="C8" i="5"/>
  <c r="F8" i="5"/>
  <c r="I648" i="18"/>
  <c r="C11" i="5"/>
  <c r="F11" i="5"/>
  <c r="I649" i="18"/>
  <c r="C10" i="5"/>
  <c r="F10" i="5"/>
  <c r="I611" i="18"/>
  <c r="I639" i="18"/>
  <c r="I609" i="18"/>
  <c r="I638" i="18"/>
  <c r="I637" i="18"/>
  <c r="I594" i="18"/>
  <c r="I603" i="18"/>
  <c r="I636" i="18"/>
  <c r="I646" i="18"/>
  <c r="I645" i="18"/>
  <c r="I589" i="18"/>
  <c r="I588" i="18"/>
  <c r="I581" i="18"/>
  <c r="I602" i="18"/>
  <c r="I601" i="18"/>
  <c r="I627" i="18"/>
  <c r="I664" i="18"/>
  <c r="I622" i="18"/>
  <c r="I593" i="18"/>
  <c r="I600" i="18"/>
  <c r="I599" i="18"/>
  <c r="I598" i="18"/>
  <c r="I597" i="18"/>
  <c r="I604" i="18"/>
  <c r="I641" i="18"/>
  <c r="I628" i="18"/>
  <c r="I623" i="18"/>
  <c r="I625" i="18"/>
  <c r="I624" i="18"/>
  <c r="I626" i="18"/>
  <c r="I635" i="18"/>
  <c r="I621" i="18"/>
  <c r="I663" i="18"/>
  <c r="I587" i="18"/>
  <c r="C9" i="5"/>
  <c r="F9" i="5"/>
  <c r="I9" i="5"/>
  <c r="I662" i="18"/>
  <c r="I585" i="18"/>
  <c r="I586" i="18"/>
  <c r="I657" i="18"/>
  <c r="I665" i="18"/>
  <c r="I650" i="18"/>
  <c r="I661" i="18"/>
  <c r="I653" i="18"/>
  <c r="I660" i="18"/>
  <c r="I640" i="18"/>
  <c r="I596" i="18"/>
  <c r="I631" i="18"/>
  <c r="I618" i="18"/>
  <c r="I584" i="18"/>
  <c r="I610" i="18"/>
  <c r="I620" i="18"/>
  <c r="I634" i="18"/>
  <c r="I633" i="18"/>
  <c r="I632" i="18"/>
  <c r="I643" i="18"/>
  <c r="I642" i="18"/>
  <c r="I595" i="18"/>
  <c r="I615" i="18"/>
  <c r="I583" i="18"/>
  <c r="I612" i="18"/>
  <c r="I582" i="18"/>
  <c r="I630" i="18"/>
  <c r="I592" i="18"/>
  <c r="I629" i="18"/>
  <c r="I619" i="18"/>
  <c r="I608" i="18"/>
  <c r="I647" i="18"/>
  <c r="I613" i="18"/>
  <c r="I580" i="18"/>
  <c r="I654" i="18"/>
  <c r="I607" i="18"/>
  <c r="I617" i="18"/>
  <c r="I658" i="18"/>
  <c r="I605" i="18"/>
  <c r="I591" i="18"/>
  <c r="I652" i="18"/>
  <c r="I651" i="18"/>
  <c r="I579" i="18"/>
  <c r="I655" i="18"/>
  <c r="I606" i="18"/>
  <c r="I590" i="18"/>
  <c r="I656" i="18"/>
  <c r="I569" i="18"/>
  <c r="I573" i="18"/>
  <c r="I574" i="18"/>
  <c r="I577" i="18"/>
  <c r="I572" i="18"/>
  <c r="I571" i="18"/>
  <c r="I568" i="18"/>
  <c r="I578" i="18"/>
  <c r="I576" i="18"/>
  <c r="I570" i="18"/>
  <c r="I575" i="18"/>
  <c r="I567" i="18"/>
  <c r="I539" i="18"/>
  <c r="I553" i="18"/>
  <c r="I525" i="18"/>
  <c r="I552" i="18"/>
  <c r="I551" i="18"/>
  <c r="I550" i="18"/>
  <c r="I549" i="18"/>
  <c r="I514" i="18"/>
  <c r="I510" i="18"/>
  <c r="I509" i="18"/>
  <c r="I508" i="18"/>
  <c r="I538" i="18"/>
  <c r="I507" i="18"/>
  <c r="I524" i="18"/>
  <c r="I506" i="18"/>
  <c r="I513" i="18"/>
  <c r="I512" i="18"/>
  <c r="I537" i="18"/>
  <c r="I536" i="18"/>
  <c r="I548" i="18"/>
  <c r="I559" i="18"/>
  <c r="I535" i="18"/>
  <c r="I534" i="18"/>
  <c r="I558" i="18"/>
  <c r="I557" i="18"/>
  <c r="I556" i="18"/>
  <c r="I498" i="18"/>
  <c r="I533" i="18"/>
  <c r="I497" i="18"/>
  <c r="I566" i="18"/>
  <c r="I511" i="18"/>
  <c r="I555" i="18"/>
  <c r="I532" i="18"/>
  <c r="I554" i="18"/>
  <c r="I565" i="18"/>
  <c r="I540" i="18"/>
  <c r="I521" i="18"/>
  <c r="I520" i="18"/>
  <c r="I519" i="18"/>
  <c r="I564" i="18"/>
  <c r="I531" i="18"/>
  <c r="I563" i="18"/>
  <c r="I505" i="18"/>
  <c r="I562" i="18"/>
  <c r="I504" i="18"/>
  <c r="I503" i="18"/>
  <c r="I502" i="18"/>
  <c r="I501" i="18"/>
  <c r="I500" i="18"/>
  <c r="I547" i="18"/>
  <c r="I518" i="18"/>
  <c r="I546" i="18"/>
  <c r="I530" i="18"/>
  <c r="I523" i="18"/>
  <c r="I522" i="18"/>
  <c r="I499" i="18"/>
  <c r="I545" i="18"/>
  <c r="I544" i="18"/>
  <c r="I543" i="18"/>
  <c r="I542" i="18"/>
  <c r="I541" i="18"/>
  <c r="I529" i="18"/>
  <c r="I517" i="18"/>
  <c r="I516" i="18"/>
  <c r="I561" i="18"/>
  <c r="I560" i="18"/>
  <c r="I528" i="18"/>
  <c r="I515" i="18"/>
  <c r="I527" i="18"/>
  <c r="I526" i="18"/>
  <c r="I461" i="18"/>
  <c r="I496" i="18"/>
  <c r="I463" i="18"/>
  <c r="I485" i="18"/>
  <c r="I465" i="18"/>
  <c r="I493" i="18"/>
  <c r="I487" i="18"/>
  <c r="I488" i="18"/>
  <c r="I458" i="18"/>
  <c r="I456" i="18"/>
  <c r="I454" i="18"/>
  <c r="I457" i="18"/>
  <c r="I491" i="18"/>
  <c r="I492" i="18"/>
  <c r="I486" i="18"/>
  <c r="I464" i="18"/>
  <c r="I495" i="18"/>
  <c r="I494" i="18"/>
  <c r="I459" i="18"/>
  <c r="I490" i="18"/>
  <c r="I460" i="18"/>
  <c r="I466" i="18"/>
  <c r="I462" i="18"/>
  <c r="I484" i="18"/>
  <c r="I483" i="18"/>
  <c r="I482" i="18"/>
  <c r="I481" i="18"/>
  <c r="I480" i="18"/>
  <c r="I479" i="18"/>
  <c r="I478" i="18"/>
  <c r="I477" i="18"/>
  <c r="I476" i="18"/>
  <c r="I475" i="18"/>
  <c r="I474" i="18"/>
  <c r="I473" i="18"/>
  <c r="I469" i="18"/>
  <c r="I472" i="18"/>
  <c r="I471" i="18"/>
  <c r="I470" i="18"/>
  <c r="I452" i="18"/>
  <c r="I451" i="18"/>
  <c r="I450" i="18"/>
  <c r="I455" i="18"/>
  <c r="I468" i="18"/>
  <c r="I467" i="18"/>
  <c r="I489" i="18"/>
  <c r="I453" i="18"/>
  <c r="I703" i="18"/>
  <c r="I702" i="18"/>
  <c r="I701" i="18"/>
  <c r="I700" i="18"/>
  <c r="I699" i="18"/>
  <c r="I698" i="18"/>
  <c r="I697" i="18"/>
  <c r="I704" i="18"/>
  <c r="I669" i="18"/>
  <c r="I705" i="18"/>
  <c r="I692" i="18"/>
  <c r="I696" i="18"/>
  <c r="I695" i="18"/>
  <c r="I694" i="18"/>
  <c r="I691" i="18"/>
  <c r="I690" i="18"/>
  <c r="I689" i="18"/>
  <c r="I688" i="18"/>
  <c r="I687" i="18"/>
  <c r="I686" i="18"/>
  <c r="I693" i="18"/>
  <c r="I685" i="18"/>
  <c r="I684" i="18"/>
  <c r="I670" i="18"/>
  <c r="I683" i="18"/>
  <c r="I668" i="18"/>
  <c r="I682" i="18"/>
  <c r="I681" i="18"/>
  <c r="I680" i="18"/>
  <c r="I679" i="18"/>
  <c r="I678" i="18"/>
  <c r="I677" i="18"/>
  <c r="I676" i="18"/>
  <c r="I675" i="18"/>
  <c r="I674" i="18"/>
  <c r="I673" i="18"/>
  <c r="I672" i="18"/>
  <c r="I666" i="18"/>
  <c r="I667" i="18"/>
  <c r="I671" i="18"/>
  <c r="I275" i="18"/>
  <c r="I274" i="18"/>
  <c r="I447" i="18"/>
  <c r="I428" i="18"/>
  <c r="I427" i="18"/>
  <c r="I426" i="18"/>
  <c r="I425" i="18"/>
  <c r="I335" i="18"/>
  <c r="I313" i="18"/>
  <c r="I350" i="18"/>
  <c r="I333" i="18"/>
  <c r="I263" i="18"/>
  <c r="I261" i="18"/>
  <c r="I266" i="18"/>
  <c r="I265" i="18"/>
  <c r="I349" i="18"/>
  <c r="I348" i="18"/>
  <c r="I347" i="18"/>
  <c r="I346" i="18"/>
  <c r="I345" i="18"/>
  <c r="I433" i="18"/>
  <c r="I257" i="18"/>
  <c r="I309" i="18"/>
  <c r="I344" i="18"/>
  <c r="I300" i="18"/>
  <c r="I306" i="18"/>
  <c r="I432" i="18"/>
  <c r="I334" i="18"/>
  <c r="I424" i="18"/>
  <c r="I371" i="18"/>
  <c r="I390" i="18"/>
  <c r="I337" i="18"/>
  <c r="I423" i="18"/>
  <c r="I422" i="18"/>
  <c r="I421" i="18"/>
  <c r="I389" i="18"/>
  <c r="I388" i="18"/>
  <c r="I387" i="18"/>
  <c r="I386" i="18"/>
  <c r="I385" i="18"/>
  <c r="I384" i="18"/>
  <c r="I383" i="18"/>
  <c r="I382" i="18"/>
  <c r="I381" i="18"/>
  <c r="I380" i="18"/>
  <c r="I379" i="18"/>
  <c r="I378" i="18"/>
  <c r="I353" i="18"/>
  <c r="I408" i="18"/>
  <c r="I407" i="18"/>
  <c r="I405" i="18"/>
  <c r="I404" i="18"/>
  <c r="I392" i="18"/>
  <c r="I269" i="18"/>
  <c r="I308" i="18"/>
  <c r="I256" i="18"/>
  <c r="I314" i="18"/>
  <c r="I440" i="18"/>
  <c r="I439" i="18"/>
  <c r="I449" i="18"/>
  <c r="I448" i="18"/>
  <c r="I373" i="18"/>
  <c r="I307" i="18"/>
  <c r="I377" i="18"/>
  <c r="I376" i="18"/>
  <c r="I336" i="18"/>
  <c r="I318" i="18"/>
  <c r="I264" i="18"/>
  <c r="I311" i="18"/>
  <c r="I258" i="18"/>
  <c r="I375" i="18"/>
  <c r="I276" i="18"/>
  <c r="I316" i="18"/>
  <c r="I278" i="18"/>
  <c r="I357" i="18"/>
  <c r="I341" i="18"/>
  <c r="I441" i="18"/>
  <c r="I430" i="18"/>
  <c r="I343" i="18"/>
  <c r="I342" i="18"/>
  <c r="I286" i="18"/>
  <c r="I351" i="18"/>
  <c r="I352" i="18"/>
  <c r="I291" i="18"/>
  <c r="I420" i="18"/>
  <c r="I446" i="18"/>
  <c r="I273" i="18"/>
  <c r="I445" i="18"/>
  <c r="I321" i="18"/>
  <c r="I319" i="18"/>
  <c r="I437" i="18"/>
  <c r="I305" i="18"/>
  <c r="I403" i="18"/>
  <c r="I277" i="18"/>
  <c r="I356" i="18"/>
  <c r="I355" i="18"/>
  <c r="I406" i="18"/>
  <c r="I354" i="18"/>
  <c r="I438" i="18"/>
  <c r="I402" i="18"/>
  <c r="I401" i="18"/>
  <c r="I400" i="18"/>
  <c r="I270" i="18"/>
  <c r="I374" i="18"/>
  <c r="I292" i="18"/>
  <c r="I259" i="18"/>
  <c r="I320" i="18"/>
  <c r="I281" i="18"/>
  <c r="I298" i="18"/>
  <c r="I268" i="18"/>
  <c r="I332" i="18"/>
  <c r="I331" i="18"/>
  <c r="I330" i="18"/>
  <c r="I303" i="18"/>
  <c r="I369" i="18"/>
  <c r="I296" i="18"/>
  <c r="I329" i="18"/>
  <c r="I328" i="18"/>
  <c r="I370" i="18"/>
  <c r="I419" i="18"/>
  <c r="I282" i="18"/>
  <c r="I434" i="18"/>
  <c r="I418" i="18"/>
  <c r="I417" i="18"/>
  <c r="I339" i="18"/>
  <c r="I299" i="18"/>
  <c r="I399" i="18"/>
  <c r="I413" i="18"/>
  <c r="I327" i="18"/>
  <c r="I326" i="18"/>
  <c r="I285" i="18"/>
  <c r="I443" i="18"/>
  <c r="I442" i="18"/>
  <c r="I290" i="18"/>
  <c r="I284" i="18"/>
  <c r="I289" i="18"/>
  <c r="I368" i="18"/>
  <c r="I288" i="18"/>
  <c r="I287" i="18"/>
  <c r="I279" i="18"/>
  <c r="I325" i="18"/>
  <c r="I324" i="18"/>
  <c r="I372" i="18"/>
  <c r="I267" i="18"/>
  <c r="I295" i="18"/>
  <c r="I398" i="18"/>
  <c r="I397" i="18"/>
  <c r="I396" i="18"/>
  <c r="I395" i="18"/>
  <c r="I394" i="18"/>
  <c r="I393" i="18"/>
  <c r="I317" i="18"/>
  <c r="I315" i="18"/>
  <c r="I412" i="18"/>
  <c r="I310" i="18"/>
  <c r="I283" i="18"/>
  <c r="I302" i="18"/>
  <c r="I360" i="18"/>
  <c r="I359" i="18"/>
  <c r="I358" i="18"/>
  <c r="I363" i="18"/>
  <c r="I362" i="18"/>
  <c r="I271" i="18"/>
  <c r="I361" i="18"/>
  <c r="I366" i="18"/>
  <c r="I365" i="18"/>
  <c r="I304" i="18"/>
  <c r="I293" i="18"/>
  <c r="I416" i="18"/>
  <c r="I364" i="18"/>
  <c r="I411" i="18"/>
  <c r="I410" i="18"/>
  <c r="I409" i="18"/>
  <c r="I367" i="18"/>
  <c r="I340" i="18"/>
  <c r="I391" i="18"/>
  <c r="I436" i="18"/>
  <c r="I435" i="18"/>
  <c r="I280" i="18"/>
  <c r="I431" i="18"/>
  <c r="I323" i="18"/>
  <c r="I415" i="18"/>
  <c r="I260" i="18"/>
  <c r="I414" i="18"/>
  <c r="I312" i="18"/>
  <c r="I272" i="18"/>
  <c r="I338" i="18"/>
  <c r="I297" i="18"/>
  <c r="I262" i="18"/>
  <c r="I322" i="18"/>
  <c r="I294" i="18"/>
  <c r="I444" i="18"/>
  <c r="I301" i="18"/>
  <c r="I89" i="18"/>
  <c r="I163" i="18"/>
  <c r="I4" i="18"/>
  <c r="I121" i="18"/>
  <c r="I111" i="18"/>
  <c r="I100" i="18"/>
  <c r="I120" i="18"/>
  <c r="I88" i="18"/>
  <c r="I2" i="18"/>
  <c r="I179" i="18"/>
  <c r="I137" i="18"/>
  <c r="I139" i="18"/>
  <c r="I51" i="18"/>
  <c r="I141" i="18"/>
  <c r="I143" i="18"/>
  <c r="I110" i="18"/>
  <c r="I99" i="18"/>
  <c r="I5" i="18"/>
  <c r="I119" i="18"/>
  <c r="I87" i="18"/>
  <c r="I130" i="18"/>
  <c r="I109" i="18"/>
  <c r="I108" i="18"/>
  <c r="I98" i="18"/>
  <c r="I118" i="18"/>
  <c r="I86" i="18"/>
  <c r="I208" i="18"/>
  <c r="I97" i="18"/>
  <c r="I189" i="18"/>
  <c r="I178" i="18"/>
  <c r="I136" i="18"/>
  <c r="I199" i="18"/>
  <c r="I177" i="18"/>
  <c r="I188" i="18"/>
  <c r="I234" i="18"/>
  <c r="I198" i="18"/>
  <c r="I176" i="18"/>
  <c r="I238" i="18"/>
  <c r="I34" i="18"/>
  <c r="I23" i="18"/>
  <c r="I55" i="18"/>
  <c r="I132" i="18"/>
  <c r="I131" i="18"/>
  <c r="I142" i="18"/>
  <c r="I197" i="18"/>
  <c r="I36" i="18"/>
  <c r="I175" i="18"/>
  <c r="I24" i="18"/>
  <c r="I117" i="18"/>
  <c r="I187" i="18"/>
  <c r="I77" i="18"/>
  <c r="I76" i="18"/>
  <c r="I196" i="18"/>
  <c r="I174" i="18"/>
  <c r="I186" i="18"/>
  <c r="I195" i="18"/>
  <c r="I173" i="18"/>
  <c r="I85" i="18"/>
  <c r="I107" i="18"/>
  <c r="I185" i="18"/>
  <c r="I194" i="18"/>
  <c r="I193" i="18"/>
  <c r="I228" i="18"/>
  <c r="I6" i="18"/>
  <c r="I254" i="18"/>
  <c r="I125" i="18"/>
  <c r="I11" i="18"/>
  <c r="I57" i="18"/>
  <c r="I52" i="18"/>
  <c r="I96" i="18"/>
  <c r="I37" i="18"/>
  <c r="I38" i="18"/>
  <c r="I184" i="18"/>
  <c r="I172" i="18"/>
  <c r="I249" i="18"/>
  <c r="I95" i="18"/>
  <c r="I94" i="18"/>
  <c r="I106" i="18"/>
  <c r="I105" i="18"/>
  <c r="I84" i="18"/>
  <c r="I116" i="18"/>
  <c r="I17" i="18"/>
  <c r="I134" i="18"/>
  <c r="I115" i="18"/>
  <c r="I226" i="18"/>
  <c r="I93" i="18"/>
  <c r="I133" i="18"/>
  <c r="I83" i="18"/>
  <c r="I162" i="18"/>
  <c r="I183" i="18"/>
  <c r="I25" i="18"/>
  <c r="I148" i="18"/>
  <c r="I92" i="18"/>
  <c r="I114" i="18"/>
  <c r="I82" i="18"/>
  <c r="I140" i="18"/>
  <c r="I138" i="18"/>
  <c r="I161" i="18"/>
  <c r="I104" i="18"/>
  <c r="I91" i="18"/>
  <c r="I113" i="18"/>
  <c r="I81" i="18"/>
  <c r="I103" i="18"/>
  <c r="I90" i="18"/>
  <c r="I49" i="18"/>
  <c r="I112" i="18"/>
  <c r="I80" i="18"/>
  <c r="I102" i="18"/>
  <c r="I56" i="18"/>
  <c r="I101" i="18"/>
  <c r="I79" i="18"/>
  <c r="I250" i="18"/>
  <c r="I146" i="18"/>
  <c r="I129" i="18"/>
  <c r="I127" i="18"/>
  <c r="I128" i="18"/>
  <c r="I126" i="18"/>
  <c r="I41" i="18"/>
  <c r="I135" i="18"/>
  <c r="I232" i="18"/>
  <c r="I237" i="18"/>
  <c r="I236" i="18"/>
  <c r="I222" i="18"/>
  <c r="I221" i="18"/>
  <c r="I247" i="18"/>
  <c r="I220" i="18"/>
  <c r="I32" i="18"/>
  <c r="I219" i="18"/>
  <c r="I218" i="18"/>
  <c r="I243" i="18"/>
  <c r="I231" i="18"/>
  <c r="I72" i="18"/>
  <c r="I71" i="18"/>
  <c r="I70" i="18"/>
  <c r="I252" i="18"/>
  <c r="I251" i="18"/>
  <c r="I217" i="18"/>
  <c r="I216" i="18"/>
  <c r="I215" i="18"/>
  <c r="I214" i="18"/>
  <c r="I213" i="18"/>
  <c r="I12" i="18"/>
  <c r="I43" i="18"/>
  <c r="I69" i="18"/>
  <c r="I53" i="18"/>
  <c r="I168" i="18"/>
  <c r="I68" i="18"/>
  <c r="I67" i="18"/>
  <c r="I66" i="18"/>
  <c r="I65" i="18"/>
  <c r="I64" i="18"/>
  <c r="I63" i="18"/>
  <c r="I235" i="18"/>
  <c r="I158" i="18"/>
  <c r="I75" i="18"/>
  <c r="I253" i="18"/>
  <c r="I152" i="18"/>
  <c r="I154" i="18"/>
  <c r="I157" i="18"/>
  <c r="I210" i="18"/>
  <c r="I42" i="18"/>
  <c r="I153" i="18"/>
  <c r="I209" i="18"/>
  <c r="I151" i="18"/>
  <c r="I156" i="18"/>
  <c r="I150" i="18"/>
  <c r="I123" i="18"/>
  <c r="I155" i="18"/>
  <c r="I122" i="18"/>
  <c r="I40" i="18"/>
  <c r="I149" i="18"/>
  <c r="I160" i="18"/>
  <c r="I26" i="18"/>
  <c r="I248" i="18"/>
  <c r="I165" i="18"/>
  <c r="I164" i="18"/>
  <c r="I74" i="18"/>
  <c r="I73" i="18"/>
  <c r="I159" i="18"/>
  <c r="I29" i="18"/>
  <c r="I28" i="18"/>
  <c r="I47" i="18"/>
  <c r="I255" i="18"/>
  <c r="I10" i="18"/>
  <c r="I62" i="18"/>
  <c r="I225" i="18"/>
  <c r="I212" i="18"/>
  <c r="I207" i="18"/>
  <c r="I13" i="18"/>
  <c r="I3" i="18"/>
  <c r="I50" i="18"/>
  <c r="I242" i="18"/>
  <c r="I241" i="18"/>
  <c r="I246" i="18"/>
  <c r="I239" i="18"/>
  <c r="I7" i="18"/>
  <c r="I169" i="18"/>
  <c r="I233" i="18"/>
  <c r="I124" i="18"/>
  <c r="I147" i="18"/>
  <c r="I240" i="18"/>
  <c r="I223" i="18"/>
  <c r="I39" i="18"/>
  <c r="I245" i="18"/>
  <c r="I182" i="18"/>
  <c r="I244" i="18"/>
  <c r="I192" i="18"/>
  <c r="I45" i="18"/>
  <c r="I8" i="18"/>
  <c r="I171" i="18"/>
  <c r="I18" i="18"/>
  <c r="I181" i="18"/>
  <c r="I22" i="18"/>
  <c r="I61" i="18"/>
  <c r="I60" i="18"/>
  <c r="I59" i="18"/>
  <c r="I58" i="18"/>
  <c r="I78" i="18"/>
  <c r="I54" i="18"/>
  <c r="I211" i="18"/>
  <c r="I30" i="18"/>
  <c r="I27" i="18"/>
  <c r="I166" i="18"/>
  <c r="I33" i="18"/>
  <c r="I227" i="18"/>
  <c r="I44" i="18"/>
  <c r="I9" i="18"/>
  <c r="I46" i="18"/>
  <c r="I191" i="18"/>
  <c r="I170" i="18"/>
  <c r="I21" i="18"/>
  <c r="I16" i="18"/>
  <c r="I145" i="18"/>
  <c r="I180" i="18"/>
  <c r="I144" i="18"/>
  <c r="I190" i="18"/>
  <c r="I224" i="18"/>
  <c r="I167" i="18"/>
  <c r="I229" i="18"/>
  <c r="I230" i="18"/>
  <c r="I15" i="18"/>
  <c r="I14" i="18"/>
  <c r="I20" i="18"/>
  <c r="I31" i="18"/>
  <c r="I206" i="18"/>
  <c r="I48" i="18"/>
  <c r="I205" i="18"/>
  <c r="I204" i="18"/>
  <c r="I203" i="18"/>
  <c r="I202" i="18"/>
  <c r="I19" i="18"/>
  <c r="I201" i="18"/>
  <c r="I200" i="18"/>
  <c r="I35" i="18"/>
  <c r="J281" i="18"/>
  <c r="K281" i="18"/>
  <c r="I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E5" i="17"/>
  <c r="C5" i="17"/>
  <c r="E4" i="17"/>
  <c r="C4" i="17"/>
  <c r="E3" i="17"/>
  <c r="C3" i="17"/>
  <c r="E2" i="17"/>
  <c r="C2" i="17"/>
  <c r="E1" i="17"/>
  <c r="C1" i="17"/>
  <c r="S17" i="4"/>
  <c r="R17" i="4"/>
  <c r="P17" i="4"/>
  <c r="O17" i="4"/>
  <c r="N17" i="4"/>
  <c r="M17" i="4"/>
  <c r="K17" i="4"/>
  <c r="J17" i="4"/>
  <c r="H17" i="4"/>
  <c r="F17" i="4"/>
  <c r="E17" i="4"/>
  <c r="J48" i="5"/>
  <c r="K48" i="5"/>
  <c r="G48" i="5"/>
  <c r="H48" i="5"/>
  <c r="D48" i="5"/>
  <c r="E48" i="5"/>
  <c r="I17" i="4"/>
  <c r="D16" i="3"/>
  <c r="C17" i="9"/>
  <c r="C16" i="3"/>
  <c r="F4" i="3"/>
  <c r="F5" i="3"/>
  <c r="F6" i="3"/>
  <c r="F7" i="3"/>
  <c r="F8" i="3"/>
  <c r="F9" i="3"/>
  <c r="F10" i="3"/>
  <c r="F11" i="3"/>
  <c r="F12" i="3"/>
  <c r="F13" i="3"/>
  <c r="F14" i="3"/>
  <c r="F15" i="3"/>
  <c r="E16" i="3"/>
  <c r="H4" i="16"/>
  <c r="H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E25" i="16"/>
  <c r="F25" i="16"/>
  <c r="G25" i="16"/>
  <c r="F18" i="5"/>
  <c r="I18" i="5"/>
  <c r="F23" i="5"/>
  <c r="I23" i="5"/>
  <c r="F27" i="5"/>
  <c r="I27" i="5"/>
  <c r="F31" i="5"/>
  <c r="I31" i="5"/>
  <c r="F19" i="5"/>
  <c r="I19" i="5"/>
  <c r="I14" i="5"/>
  <c r="I11" i="5"/>
  <c r="F15" i="5"/>
  <c r="I15" i="5"/>
  <c r="F13" i="5"/>
  <c r="F17" i="5"/>
  <c r="F25" i="5"/>
  <c r="F29" i="5"/>
  <c r="I13" i="5"/>
  <c r="I17" i="5"/>
  <c r="I25" i="5"/>
  <c r="I29" i="5"/>
  <c r="I21" i="5"/>
  <c r="I24" i="5"/>
  <c r="T8" i="4"/>
  <c r="T16" i="4"/>
  <c r="T12" i="4"/>
  <c r="L21" i="5"/>
  <c r="T14" i="4"/>
  <c r="L27" i="5"/>
  <c r="T7" i="4"/>
  <c r="T15" i="4"/>
  <c r="L10" i="5"/>
  <c r="T11" i="4"/>
  <c r="L17" i="5"/>
  <c r="L22" i="5"/>
  <c r="T10" i="4"/>
  <c r="T6" i="4"/>
  <c r="L20" i="5"/>
  <c r="G17" i="4"/>
  <c r="L15" i="5"/>
  <c r="L11" i="5"/>
  <c r="I48" i="5"/>
  <c r="U12" i="20"/>
  <c r="L23" i="5"/>
  <c r="F16" i="3"/>
  <c r="L14" i="5"/>
  <c r="L28" i="5"/>
  <c r="L17" i="4"/>
  <c r="Q17" i="4"/>
  <c r="R17" i="9"/>
  <c r="L24" i="5"/>
  <c r="L29" i="5"/>
  <c r="L8" i="5"/>
  <c r="L18" i="5"/>
  <c r="L13" i="5"/>
  <c r="L12" i="5"/>
  <c r="L31" i="5"/>
  <c r="T5" i="4"/>
  <c r="L26" i="5"/>
  <c r="L30" i="5"/>
  <c r="C48" i="5"/>
  <c r="T13" i="4"/>
  <c r="L19" i="5"/>
  <c r="L32" i="5"/>
  <c r="T9" i="4"/>
  <c r="U12" i="19"/>
  <c r="L25" i="5"/>
  <c r="H25" i="16"/>
  <c r="L16" i="5"/>
  <c r="L9" i="5"/>
  <c r="F48" i="5"/>
  <c r="T17" i="4"/>
  <c r="L48" i="5"/>
  <c r="B14" i="24"/>
</calcChain>
</file>

<file path=xl/comments1.xml><?xml version="1.0" encoding="utf-8"?>
<comments xmlns="http://schemas.openxmlformats.org/spreadsheetml/2006/main">
  <authors>
    <author>tc={ECCE1B02-2E64-484C-85E3-BA2BC796014B}</author>
    <author>tc={40604C37-DB22-483E-802A-EF44B86DF6E2}</author>
  </authors>
  <commentList>
    <comment ref="J9" authorId="0" shapeId="0">
      <text>
        <r>
          <rPr>
            <sz val="1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congreso int</t>
        </r>
      </text>
    </comment>
    <comment ref="K9" authorId="1" shapeId="0">
      <text>
        <r>
          <rPr>
            <sz val="1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congreso nacional</t>
        </r>
      </text>
    </comment>
  </commentList>
</comments>
</file>

<file path=xl/sharedStrings.xml><?xml version="1.0" encoding="utf-8"?>
<sst xmlns="http://schemas.openxmlformats.org/spreadsheetml/2006/main" count="2466" uniqueCount="832">
  <si>
    <t>RUBROS</t>
  </si>
  <si>
    <t>FUENTE</t>
  </si>
  <si>
    <t>TOTAL</t>
  </si>
  <si>
    <t xml:space="preserve"> PROYECCIÓN GASTOS</t>
  </si>
  <si>
    <t>CONTRAPARTIDA</t>
  </si>
  <si>
    <t>Personal</t>
  </si>
  <si>
    <t>Equipos Nuevos</t>
  </si>
  <si>
    <t>Software</t>
  </si>
  <si>
    <t>Servicios Técnicos</t>
  </si>
  <si>
    <t>Viajes</t>
  </si>
  <si>
    <t>Salidas de Campo</t>
  </si>
  <si>
    <t>Publicaciones</t>
  </si>
  <si>
    <t>SUBTOTAL</t>
  </si>
  <si>
    <t>Imprevistos 3%</t>
  </si>
  <si>
    <t>TOTAL PROYECTO</t>
  </si>
  <si>
    <t>Etiquetas de fila</t>
  </si>
  <si>
    <t>Suma de VALOR</t>
  </si>
  <si>
    <t>Materiales e Insumos</t>
  </si>
  <si>
    <t>Total general</t>
  </si>
  <si>
    <t>RUBRO</t>
  </si>
  <si>
    <t>Solicitud en Propuesta</t>
  </si>
  <si>
    <t>Ejecutado a Diciembre 2017</t>
  </si>
  <si>
    <t>Cambio rubros Diciembre 2017</t>
  </si>
  <si>
    <t>Saldo Diciembre 2017</t>
  </si>
  <si>
    <t>Ejecución proyectada</t>
  </si>
  <si>
    <t>Servicios técnicos</t>
  </si>
  <si>
    <t>Estancias cortas de investigación</t>
  </si>
  <si>
    <t>Materiales y Suministros</t>
  </si>
  <si>
    <t xml:space="preserve"> </t>
  </si>
  <si>
    <t>Salidas de campo</t>
  </si>
  <si>
    <t>Publicaciones y patentes</t>
  </si>
  <si>
    <t>Imprevistos (3% del total)</t>
  </si>
  <si>
    <t>EQUIPO</t>
  </si>
  <si>
    <t>JUSTIFICACION</t>
  </si>
  <si>
    <t>RECURSOS</t>
  </si>
  <si>
    <t>FIUR</t>
  </si>
  <si>
    <t>FACULTAD</t>
  </si>
  <si>
    <t>OTROS</t>
  </si>
  <si>
    <t>Se deberá justificar la compra de computadores para el desarrollo del proyecto</t>
  </si>
  <si>
    <t>AÑO 1</t>
  </si>
  <si>
    <t>AÑO 2</t>
  </si>
  <si>
    <t>AÑO 3</t>
  </si>
  <si>
    <t>CANTIDAD</t>
  </si>
  <si>
    <t>VALOR / UNIDAD 
(sin IVA)</t>
  </si>
  <si>
    <t>COLCIENCIAS
UR</t>
  </si>
  <si>
    <t>COLCIENCIAS</t>
  </si>
  <si>
    <t>UR</t>
  </si>
  <si>
    <t>Laboratorio en el que se encuentran los equipos:</t>
  </si>
  <si>
    <t>Microbiología</t>
  </si>
  <si>
    <t>EQUIPO*</t>
  </si>
  <si>
    <t>VALOR ESTIMADO</t>
  </si>
  <si>
    <t>UROSARIO</t>
  </si>
  <si>
    <t>OTRA ENTIDAD</t>
  </si>
  <si>
    <t xml:space="preserve"> COD ACTIVO</t>
  </si>
  <si>
    <t>PLACA UR</t>
  </si>
  <si>
    <t>CAPITALIZADO</t>
  </si>
  <si>
    <t xml:space="preserve">         DESCRIPCION</t>
  </si>
  <si>
    <t xml:space="preserve">                  DESCRIPCION 1</t>
  </si>
  <si>
    <t xml:space="preserve">      SERIE</t>
  </si>
  <si>
    <t xml:space="preserve">  VR. ADQUISICION</t>
  </si>
  <si>
    <t xml:space="preserve">    VR. CONTABLE</t>
  </si>
  <si>
    <t>10% USO</t>
  </si>
  <si>
    <t>11.02.2016</t>
  </si>
  <si>
    <t>Biologia Celular y Molecular</t>
  </si>
  <si>
    <t>ADAPTADOR CRIOGENICO COOLPREP TM 24 X 2 ML MP LIFE</t>
  </si>
  <si>
    <t>14.08.2015</t>
  </si>
  <si>
    <t>ADAPTADOR MONTAJE LEICA 11541543 PARA NIKON DS-Fi1</t>
  </si>
  <si>
    <t>01.10.2003</t>
  </si>
  <si>
    <t>AGITADOR HEIDOLF DUOMAX 1030</t>
  </si>
  <si>
    <t>23.10.2003</t>
  </si>
  <si>
    <t>AGITADOR LAB LINE CON PLANCHA DE CALENTAMIENTO</t>
  </si>
  <si>
    <t>20.01.2004</t>
  </si>
  <si>
    <t>AGITADOR VORTEX LABNET MODELO VX-100</t>
  </si>
  <si>
    <t>14.07.1997</t>
  </si>
  <si>
    <t>AUTOCLAVE ESTERILIZADOR AUTOMATICO</t>
  </si>
  <si>
    <t>26.12.2003</t>
  </si>
  <si>
    <t>AUTOCLAVE Y SECADOR STERILMATIC STME-L CAL FISCHER</t>
  </si>
  <si>
    <t>19.10.2011</t>
  </si>
  <si>
    <t>BALA PARA GAS CARBÓNICO CO2 ALTA PRESIÓN 3360 PSI</t>
  </si>
  <si>
    <t>26.08.2014</t>
  </si>
  <si>
    <t>BALANZA ANALITICA PRECISA SWISS MADE LX220A-321</t>
  </si>
  <si>
    <t>BALANZA MECANICA TRIPLE BRASO OHAUS 750-SO</t>
  </si>
  <si>
    <t>24.08.2015</t>
  </si>
  <si>
    <t>BAÑO DE MARIA DIGITAL 3 5L BW-05H</t>
  </si>
  <si>
    <t>S069465</t>
  </si>
  <si>
    <t>07.09.2011</t>
  </si>
  <si>
    <t>BAÑO SECO DIGITA TEMP +5°C LABNET D100</t>
  </si>
  <si>
    <t>31.01.2016</t>
  </si>
  <si>
    <t>BASE CABINA DE 60 CM CON RUEDAS</t>
  </si>
  <si>
    <t>31.10.2015</t>
  </si>
  <si>
    <t>BASE CABINA DE 60 CM CON RUEDAS 1</t>
  </si>
  <si>
    <t>11.11.2003</t>
  </si>
  <si>
    <t>CABEZA PARA BOMBA PERISTALTICA</t>
  </si>
  <si>
    <t>HO3001466</t>
  </si>
  <si>
    <t>25.02.2011</t>
  </si>
  <si>
    <t>CABINA DE BIOSEGURIDAD BIOLOGICA CLASE II</t>
  </si>
  <si>
    <t>100728170A2</t>
  </si>
  <si>
    <t>09.07.2010</t>
  </si>
  <si>
    <t>CABINA DE BIOSEGURIDAD BIOLOGICA CLASE II TIPO A2</t>
  </si>
  <si>
    <t>CABINA FLUJO LAMINAR ESCO 60CMS NZS2208</t>
  </si>
  <si>
    <t>CABINA FLUJO LAMINAR ESCO 60CMS NZS2208 1</t>
  </si>
  <si>
    <t>14.01.1997</t>
  </si>
  <si>
    <t>CAMARA DE ELECTROFERESIS BIORAD PEQUEÑO</t>
  </si>
  <si>
    <t>26.09.1994</t>
  </si>
  <si>
    <t>CAMARA DE ELECTROFORESIS BIORAD GRANDE</t>
  </si>
  <si>
    <t>CAMARA DE TRANSFERENCIA BIO-RAD MEDIANA</t>
  </si>
  <si>
    <t>153BR9863</t>
  </si>
  <si>
    <t>05.04.2013</t>
  </si>
  <si>
    <t>CAMARA DIGITAL ECLIPSE E80I NIKON DS-Fi2-L3</t>
  </si>
  <si>
    <t>14.10.2014</t>
  </si>
  <si>
    <t>CAMARA ELECTROFIRESIS HORIZONTAL CBS SCIENTIFIC</t>
  </si>
  <si>
    <t>21.10.2013</t>
  </si>
  <si>
    <t>CAMARA ELECTROFORESIS CBS SCIENTIFIC MGU-602T</t>
  </si>
  <si>
    <t>21.07.2005</t>
  </si>
  <si>
    <t>CAMPANA PROTECTORA VAPORES Y HUMOS</t>
  </si>
  <si>
    <t>050841179H</t>
  </si>
  <si>
    <t>21.06.2012</t>
  </si>
  <si>
    <t>CARRO TRANSPORTE PARA TERMO CRIOGENICO</t>
  </si>
  <si>
    <t>10.07.2009</t>
  </si>
  <si>
    <t>CENTRIFUGA REFRIGERADA SIGMA 3-16PK</t>
  </si>
  <si>
    <t>10.09.2014</t>
  </si>
  <si>
    <t>CENTRIFUGA REFRIGERADA T SCIENTIFIC SORVALL ST16R</t>
  </si>
  <si>
    <t>CENTRIFUGA UNIVERSAL REFRIGERADA 32R</t>
  </si>
  <si>
    <t>D78532</t>
  </si>
  <si>
    <t>14.02.2003</t>
  </si>
  <si>
    <t>CIRCULADOR TERMOSTATICO MULTITEMP III 11 VAC</t>
  </si>
  <si>
    <t>17.11.2011</t>
  </si>
  <si>
    <t>COMETASSAY 20 WELL ES STARTER KIT PLUS</t>
  </si>
  <si>
    <t>CONGELADOR VERTICAL REVCO  ELITE ULT-2186-5A</t>
  </si>
  <si>
    <t>0393-0824</t>
  </si>
  <si>
    <t>01.05.2004</t>
  </si>
  <si>
    <t>CUANTIFICADOR DE ADN TECAN</t>
  </si>
  <si>
    <t>10.12.2007</t>
  </si>
  <si>
    <t>EQUIPO DUAL SLAB GEL SYSTEM CBS SCIENTIFIC DASG-25</t>
  </si>
  <si>
    <t>29.01.2010</t>
  </si>
  <si>
    <t>ESPECTROFOTÓMETRO  ND 2000</t>
  </si>
  <si>
    <t>11.08.2005</t>
  </si>
  <si>
    <t>ESTACION DE TRABAJO PARA PCR CLONE ZONE</t>
  </si>
  <si>
    <t>07.10.2003</t>
  </si>
  <si>
    <t>ESTUFA UNIVERSAL DE LABORATORIO MEMMERT</t>
  </si>
  <si>
    <t>D06059</t>
  </si>
  <si>
    <t>31.08.2015</t>
  </si>
  <si>
    <t>FOTODOCUMENTADOR E-GEL IMAGER SYSTEM CON LUZ AZUL</t>
  </si>
  <si>
    <t>01.02.2008</t>
  </si>
  <si>
    <t>FOTODOCUMENTADOR GELES CAMARA FOTOGRAFICA 1728468</t>
  </si>
  <si>
    <t>C00066</t>
  </si>
  <si>
    <t>FUENTE DE ELECTROFERESIS BIORAD POWER PAC 300</t>
  </si>
  <si>
    <t>FUENTE DE PODER CBS SCIENTIFIC</t>
  </si>
  <si>
    <t>16.09.2013</t>
  </si>
  <si>
    <t>FUENTE DE PODER CBS SCIENTIFIC EPS-300X</t>
  </si>
  <si>
    <t>CSE13072605</t>
  </si>
  <si>
    <t>06.08.2013</t>
  </si>
  <si>
    <t>FUENTE DE PODER POWER PACBIORADHC</t>
  </si>
  <si>
    <t>HOMEGENEIZADOR FASTPREP 24TM 5G MP LIFE SCIENCES</t>
  </si>
  <si>
    <t>06.11.2015</t>
  </si>
  <si>
    <t>HOMOGENIZADOR BEADBUG D1030</t>
  </si>
  <si>
    <t>21.02.2006</t>
  </si>
  <si>
    <t>HOMOGENIZADOR ICA-WORKS ULTRA TURRAX T-8 DE 01</t>
  </si>
  <si>
    <t>23.11.1983</t>
  </si>
  <si>
    <t>HORNO DE INCUBACION MEMMERT</t>
  </si>
  <si>
    <t xml:space="preserve"> B9360217</t>
  </si>
  <si>
    <t>04.02.1997</t>
  </si>
  <si>
    <t>HORNO MICROONDAS SAMSUNG MW4370WA</t>
  </si>
  <si>
    <t xml:space="preserve"> 7MCH4043121</t>
  </si>
  <si>
    <t>30.11.2000</t>
  </si>
  <si>
    <t>HORNO MICROONDAS SHARP CAROUSEL R2A48</t>
  </si>
  <si>
    <t>INCUBADORA HEIDOLPH INKUBATOR 1000</t>
  </si>
  <si>
    <t>INCUBADORA LABNET VORTEMP 56 SHAKING</t>
  </si>
  <si>
    <t>12.01.2006</t>
  </si>
  <si>
    <t>INCUBADORA MARCA LAB-LINE IMPERIAL III</t>
  </si>
  <si>
    <t>04.08.2015</t>
  </si>
  <si>
    <t>KIT PIPETMAN NEO PCR INCLUYE 3 MICROPIPETAS GILSON</t>
  </si>
  <si>
    <t>05.03.2015</t>
  </si>
  <si>
    <t>MESA ANTIVIBRATORIA DE 70X70X90 CM</t>
  </si>
  <si>
    <t>MEZCLADOR VORTEX LABNET VX200</t>
  </si>
  <si>
    <t>Z3081111</t>
  </si>
  <si>
    <t>MEZCLADOR VORTEX VX-200</t>
  </si>
  <si>
    <t>28.01.2016</t>
  </si>
  <si>
    <t>MICROCENTRIFUGA MICROPLACAS REF C1301-T  LABNET</t>
  </si>
  <si>
    <t>04.12.2014</t>
  </si>
  <si>
    <t>MICROCENTRIFUGA REFRIGERADA PRISM LABNET</t>
  </si>
  <si>
    <t>23.08.2013</t>
  </si>
  <si>
    <t>MICROPIETA DIGITAL 05-10UL</t>
  </si>
  <si>
    <t>MICROPIETA DIGITAL 100-1000UL</t>
  </si>
  <si>
    <t>MICROPIETA DIGITAL001-1UL</t>
  </si>
  <si>
    <t>CE52427</t>
  </si>
  <si>
    <t>MICROPIETA DIGITALN 10-100UL</t>
  </si>
  <si>
    <t>H4Y025262</t>
  </si>
  <si>
    <t>27.09.2010</t>
  </si>
  <si>
    <t>MICROPIPETA  NEO P1000N 100-100O UL AUTOCLAVABLE</t>
  </si>
  <si>
    <t>27.08.2010</t>
  </si>
  <si>
    <t>MICROPIPETA  NEO P10N 1-1O UL AUTOCLAVABLE</t>
  </si>
  <si>
    <t>08.07.2010</t>
  </si>
  <si>
    <t>MICROPIPETA  NEO P200N 20-20O UL AUTOCLAVABLE</t>
  </si>
  <si>
    <t>31.12.2007</t>
  </si>
  <si>
    <t>MICROPIPETA 05-10 BOECO  CN 63414</t>
  </si>
  <si>
    <t>MICROPIPETA 10-100 BOECO  CN 30224</t>
  </si>
  <si>
    <t>MICROPIPETA 10-100 BOECO  CN 48609</t>
  </si>
  <si>
    <t>MICROPIPETA 10-100 BOECO  CN 63568</t>
  </si>
  <si>
    <t>MICROPIPETA 20-200 BOECO CT 18493</t>
  </si>
  <si>
    <t>01.01.2001</t>
  </si>
  <si>
    <t>MICROPIPETA BOECO DE 05-10UL</t>
  </si>
  <si>
    <t>CN63412</t>
  </si>
  <si>
    <t>18.09.1997</t>
  </si>
  <si>
    <t>MICROPIPETA BOECO DE 200-1000UL</t>
  </si>
  <si>
    <t xml:space="preserve"> CN63720</t>
  </si>
  <si>
    <t xml:space="preserve"> CN63726</t>
  </si>
  <si>
    <t>MICROPIPETA BOECO DE 20-200UL</t>
  </si>
  <si>
    <t xml:space="preserve"> CT18427</t>
  </si>
  <si>
    <t xml:space="preserve"> CT18443</t>
  </si>
  <si>
    <t>20.06.2005</t>
  </si>
  <si>
    <t>MICROPIPETA DIGITAL AUTOCLAVABLE NXP-1000</t>
  </si>
  <si>
    <t xml:space="preserve"> H33014411</t>
  </si>
  <si>
    <t>18.02.2016</t>
  </si>
  <si>
    <t>MICROPIPETA GILSON DE 0.5-2UL</t>
  </si>
  <si>
    <t>MICROPIPETA GILSON DE 100-1000UL</t>
  </si>
  <si>
    <t>MICROPIPETA GILSON DE 10-200UL.</t>
  </si>
  <si>
    <t>MICROPIPETA GILSON DE 2-10UL</t>
  </si>
  <si>
    <t>MICROPIPETA MACRO DE VOLUMEN VARIABLE 01-100ML</t>
  </si>
  <si>
    <t>MICROPIPETA MACRO DE VOLUMEN VARIABLE RAININ</t>
  </si>
  <si>
    <t>H0306519A</t>
  </si>
  <si>
    <t>H0306522A</t>
  </si>
  <si>
    <t>30.09.2015</t>
  </si>
  <si>
    <t>MICROPIPETA MULTICANAL (8 CANALES) 5-10U</t>
  </si>
  <si>
    <t>10.12.2003</t>
  </si>
  <si>
    <t>MICROPIPETA NICHIPET</t>
  </si>
  <si>
    <t>HY25262</t>
  </si>
  <si>
    <t>16.01.2013</t>
  </si>
  <si>
    <t>MICROPIPETA PIPETMAN NEO P1000N 100-1000UL GILSON</t>
  </si>
  <si>
    <t>HG32014</t>
  </si>
  <si>
    <t>HG32034</t>
  </si>
  <si>
    <t>MICROPIPETA PIPETMAN NEO P100N 10-100UL GILSON</t>
  </si>
  <si>
    <t>HC29258</t>
  </si>
  <si>
    <t>GG25543</t>
  </si>
  <si>
    <t>MICROPIPETA PIPETMAN NEO P10N 1-10UL GILSON</t>
  </si>
  <si>
    <t>HG30322</t>
  </si>
  <si>
    <t>HG33025</t>
  </si>
  <si>
    <t>30.01.2013</t>
  </si>
  <si>
    <t>MICROPIPETA PIPETMAN NEO P200N 20-200UL GILSON</t>
  </si>
  <si>
    <t>HC26867</t>
  </si>
  <si>
    <t>01.02.2013</t>
  </si>
  <si>
    <t>HC26865</t>
  </si>
  <si>
    <t>MICROPIPETA PIPETMAN NEO P20N 2-20UL GILSON</t>
  </si>
  <si>
    <t>HG24403</t>
  </si>
  <si>
    <t>GM26293</t>
  </si>
  <si>
    <t>MICROPIPETA PIPETMAN NEO P2N 02-2UL GILSON</t>
  </si>
  <si>
    <t>HE27105</t>
  </si>
  <si>
    <t>HE27135</t>
  </si>
  <si>
    <t>23.07.2015</t>
  </si>
  <si>
    <t>MICROSCOPIO CX22 LED BINOCULAR MARCA OLYMPUS CX22L</t>
  </si>
  <si>
    <t>4G86635</t>
  </si>
  <si>
    <t>02.12.2003</t>
  </si>
  <si>
    <t>MICROSCOPIO INVERTIDO TRIOCULAR LEICA DMLC-090</t>
  </si>
  <si>
    <t>09.03.2006</t>
  </si>
  <si>
    <t>MICROSCOPIO TRIOCULAR ELECTRONICO DE FLUORECENCIA</t>
  </si>
  <si>
    <t>06.09.2013</t>
  </si>
  <si>
    <t>MINI MICROCENTRÍFUGA LABNET SPECTRAFUGUE C1301</t>
  </si>
  <si>
    <t>08.10.2014</t>
  </si>
  <si>
    <t>MINIFUENTE DE PODER CBS SCIENTIFIC EPS-300X</t>
  </si>
  <si>
    <t>CSE4042871</t>
  </si>
  <si>
    <t>21.10.2011</t>
  </si>
  <si>
    <t>MINI-SUB CELL GT SYSTEM BIORAD 170-4406</t>
  </si>
  <si>
    <t>02.07.2005</t>
  </si>
  <si>
    <t>NEVECON SANSUMG DE 27 PIES</t>
  </si>
  <si>
    <t>PH METRO HL100 FIELD</t>
  </si>
  <si>
    <t>16.07.2012</t>
  </si>
  <si>
    <t>PIPETA NEO PCR  100-1000UL GILSON F167600</t>
  </si>
  <si>
    <t>PIPETA NEO PCR  10-100UL GILSON F167600</t>
  </si>
  <si>
    <t>PIPETA NEO PCR  1-10UL GILSON F167600</t>
  </si>
  <si>
    <t>06.02.2014</t>
  </si>
  <si>
    <t>PIPETA PIPETMAN NEO P1000N GILSON CON SOPORTE</t>
  </si>
  <si>
    <t>PIPETA PIPETMAN NEO P100N GILSON CON SOPORTE</t>
  </si>
  <si>
    <t>PIPETA PIPETMAN NEO P10N GILSON CON SOPORTE</t>
  </si>
  <si>
    <t>18.02.2009</t>
  </si>
  <si>
    <t>PIPETA VOLUMEN AJUSTABLE DE RANGO 1-10 ul</t>
  </si>
  <si>
    <t>PIPETEADOR AUTOMATICO ACCU JET REF 12V8382</t>
  </si>
  <si>
    <t>12V8382</t>
  </si>
  <si>
    <t>PIPETEADOR AUTOMÁTICO DRUMMOND 13-681-15 FISHER</t>
  </si>
  <si>
    <t>P69115</t>
  </si>
  <si>
    <t>PIPETEADOR AUTOMATICO NICHIRYO PIPETE MATE 410UL</t>
  </si>
  <si>
    <t>PIPETEADOR AUTOMATICO TEMPO</t>
  </si>
  <si>
    <t>JDT00639</t>
  </si>
  <si>
    <t>EN LA CABINA</t>
  </si>
  <si>
    <t>JDT00666</t>
  </si>
  <si>
    <t>KDT01165</t>
  </si>
  <si>
    <t>JAT00601</t>
  </si>
  <si>
    <t>JIT00927</t>
  </si>
  <si>
    <t>KBT01124</t>
  </si>
  <si>
    <t>JKT01001</t>
  </si>
  <si>
    <t>KBT01133</t>
  </si>
  <si>
    <t>JKT00961</t>
  </si>
  <si>
    <t>JAT00610</t>
  </si>
  <si>
    <t>JKT00999</t>
  </si>
  <si>
    <t>PIPETEADOR MACRO DE VOLUMEN VARIABLE 01-100ML BRA</t>
  </si>
  <si>
    <t>PIPETEADOR NICHIRYO NICHIPET EX DE 05-10UL</t>
  </si>
  <si>
    <t>G2Y00682</t>
  </si>
  <si>
    <t>PIPETEADOR NICHIRYO NICHIPET EX DE 2-20UL</t>
  </si>
  <si>
    <t xml:space="preserve"> H36009642</t>
  </si>
  <si>
    <t>PIPETEADOR PIPETE-AID</t>
  </si>
  <si>
    <t xml:space="preserve"> P-69106</t>
  </si>
  <si>
    <t>PLANCHA CALENTAMIENTO SANTA CRUZ ULTRACRUZ</t>
  </si>
  <si>
    <t>BPOQ07183790</t>
  </si>
  <si>
    <t>14.06.2005</t>
  </si>
  <si>
    <t>POTENCIOMETRO (PH-METRO) DIGITAL DE MESA</t>
  </si>
  <si>
    <t>09.12.2011</t>
  </si>
  <si>
    <t>RECIPIENTE 1 COMPART TRASF  PROTEINAS SNAP ID</t>
  </si>
  <si>
    <t>RECIPIENTE 2 COMPART TRASF  PROTEINAS SNAP ID 1</t>
  </si>
  <si>
    <t>RECIPIENTE REC ANTICUERPOS USAD SNAP ID</t>
  </si>
  <si>
    <t>23.02.2015</t>
  </si>
  <si>
    <t>REFRIG/CONGEL COMBINADO REVCO MC20SS-SAEE-TS</t>
  </si>
  <si>
    <t>18.12.2009</t>
  </si>
  <si>
    <t>REFRIGERADOR /CONGELADOR  VERTICAL REVCO</t>
  </si>
  <si>
    <t>21.01.2003</t>
  </si>
  <si>
    <t>REFRIGERADOR PROPOSITO GENERAL REVCO RLR2111A</t>
  </si>
  <si>
    <t xml:space="preserve"> Z17M612817ZM</t>
  </si>
  <si>
    <t>REGULADOR SPECTRONIC MONOFÁSICO</t>
  </si>
  <si>
    <t>REGULADOR TRABAJO PESADO CO2 DE 0 A 4000 PSI</t>
  </si>
  <si>
    <t>12.10.2005</t>
  </si>
  <si>
    <t>ROTOR ANGULAR JOUAN FIJO 6 X 50 ML DE 10000 RPM</t>
  </si>
  <si>
    <t>ROTOR ANGULAR UNIVERSAL DE 30 X 15ML</t>
  </si>
  <si>
    <t>05.12.2013</t>
  </si>
  <si>
    <t>SENSOR TEMPERATURA PARA ULTRA CONGELADOR - 80°C</t>
  </si>
  <si>
    <t>SIST IDENT PROTEINAS SNAP ID PURIFICA ANA FLUI</t>
  </si>
  <si>
    <t>12.04.2011</t>
  </si>
  <si>
    <t>SOPORTE CABINA DE BIOSEGURIDAD AIRTECLABCONCO</t>
  </si>
  <si>
    <t>26.12.2007</t>
  </si>
  <si>
    <t>TERMO CRIGENICO DE 47 LITROS</t>
  </si>
  <si>
    <t>26.07.2005</t>
  </si>
  <si>
    <t>TERMO CRIOGENICO DE 47 LITROS</t>
  </si>
  <si>
    <t>19.01.2012</t>
  </si>
  <si>
    <t>TERMOCICLADOR BIORAD T100</t>
  </si>
  <si>
    <t>TERMOCICLADOR BIORAD T100 + MICROPIPETA</t>
  </si>
  <si>
    <t>TERMOCICLADOR PCR TIEMPO REAL OPTICON II DE RANGO</t>
  </si>
  <si>
    <t>0P001159</t>
  </si>
  <si>
    <t>TERMOCICLADOR PROGRAMABLE THERMAL</t>
  </si>
  <si>
    <t>21.08.2009</t>
  </si>
  <si>
    <t>TERMÓMETRO CONGELADOR  REFRIGERADOR FISHERBRAND</t>
  </si>
  <si>
    <t>TERMOMETRO CONGELADORREFRIGERADOR FISHERBRAND</t>
  </si>
  <si>
    <t>24.10.2008</t>
  </si>
  <si>
    <t>TERMOMETRO DIGITAL TRACEABLE FISHERBRAND</t>
  </si>
  <si>
    <t>31.05.1995</t>
  </si>
  <si>
    <t>TRANSILUMINADOR VWR M20E DUAL DE LUZ ULTRAVIOLETA</t>
  </si>
  <si>
    <t>16.05.2012</t>
  </si>
  <si>
    <t>ULTRACONGELADOR TEMP -86 -50 FISHER ISOTEMP IU2386</t>
  </si>
  <si>
    <t>Bioquimica</t>
  </si>
  <si>
    <t>AGITADOR CON PLANCHA DE CALENTAMIENTO CORNING</t>
  </si>
  <si>
    <t>30.08.1982</t>
  </si>
  <si>
    <t>06.03.2014</t>
  </si>
  <si>
    <t>AGITADOR ORBITAL TALBOYS ADVANCED 100-15</t>
  </si>
  <si>
    <t>17.06.2011</t>
  </si>
  <si>
    <t>AGITADOR VORTEX BOECO BOE8055100</t>
  </si>
  <si>
    <t>AGITADOR VORTEX REAX TOP SHAKER</t>
  </si>
  <si>
    <t>13.01.2012</t>
  </si>
  <si>
    <t>BALA CO2 ALTA PRESIÓN 3360PSI 25 KG FUMEX</t>
  </si>
  <si>
    <t>22.08.2008</t>
  </si>
  <si>
    <t>BALA DE GAS CARBONICO</t>
  </si>
  <si>
    <t>07.06.2012</t>
  </si>
  <si>
    <t>BALA NITRÓGENO GASEOSO ALTA PUREZA 2000PSI 6 5 M3</t>
  </si>
  <si>
    <t>BALA PARA MEZCLA O2 Y CO2 ALTA PRESIÓN 2000 PSI2</t>
  </si>
  <si>
    <t>19.09.2014</t>
  </si>
  <si>
    <t>BALANZA ANALITICA DIGITAL OHAUS PIONEER PA214</t>
  </si>
  <si>
    <t>B431863541</t>
  </si>
  <si>
    <t>B431863537</t>
  </si>
  <si>
    <t>16.04.1998</t>
  </si>
  <si>
    <t>BALANZA ANALITICA OHAUS EXPLORER</t>
  </si>
  <si>
    <t xml:space="preserve"> C054015980</t>
  </si>
  <si>
    <t>01.05.2003</t>
  </si>
  <si>
    <t>BALANZA DIGITAL CON %JE DE GRASA TANITA 2001T-TG</t>
  </si>
  <si>
    <t xml:space="preserve"> K96096842</t>
  </si>
  <si>
    <t>25.08.2011</t>
  </si>
  <si>
    <t>BALANZA PRECISION DIGITAL SENS 0 01G OHAUS 600G</t>
  </si>
  <si>
    <t>18.08.2011</t>
  </si>
  <si>
    <t>BAÑO MARIA SOBREAMBIENTE DIES D20K</t>
  </si>
  <si>
    <t>21.01.2016</t>
  </si>
  <si>
    <t>BAÑO SECO DIGITAL LABNET ACCUBLOCK</t>
  </si>
  <si>
    <t>BAÑO SEROLOGICO MEMMERT</t>
  </si>
  <si>
    <t>04.05.1983</t>
  </si>
  <si>
    <t>23.07.2008</t>
  </si>
  <si>
    <t>BASE EN COLL ROLLS BALANZAS CON CAJONERAS</t>
  </si>
  <si>
    <t>BASE METALICA EN COLL ROLLS PARA MAQ BAÑO MARIA</t>
  </si>
  <si>
    <t>BASE PARA INCUBADORA DE CO2</t>
  </si>
  <si>
    <t>21.10.2015</t>
  </si>
  <si>
    <t>BASE SOPORTE INCUBADORA TRI-GAS</t>
  </si>
  <si>
    <t>30.11.2015</t>
  </si>
  <si>
    <t>BASE SOPORTE PARA INCUBADORA GALAXY</t>
  </si>
  <si>
    <t>19.11.2015</t>
  </si>
  <si>
    <t>BOMBA DE VACIO 93 MBAR WOB-L 2534 WELCH 2534B</t>
  </si>
  <si>
    <t>12.09.2006</t>
  </si>
  <si>
    <t>BOMBA PERISTALTICA THOMAS 115V BV-T-9000-13-586</t>
  </si>
  <si>
    <t>13.09.2011</t>
  </si>
  <si>
    <t>BOMBA VACIO Y PRESION T DIAFRAG GASST 01-092-29</t>
  </si>
  <si>
    <t>31.05.2013</t>
  </si>
  <si>
    <t>CABINA DE EXTRACCION LABCONCO LB100500002</t>
  </si>
  <si>
    <t>130475027B</t>
  </si>
  <si>
    <t>31.03.2008</t>
  </si>
  <si>
    <t>CABINA DE SEGURIDAD BIOLOGICA</t>
  </si>
  <si>
    <t>26.01.2015</t>
  </si>
  <si>
    <t>CABINA EXTRACTORA PORTÁTIL AIRCLEAR AC648TAS</t>
  </si>
  <si>
    <t>AC648TAS-5010</t>
  </si>
  <si>
    <t>AC648TAS-5011</t>
  </si>
  <si>
    <t>27.02.2009</t>
  </si>
  <si>
    <t>CAMARA DE TRANSFERENCIA BIORAD BIOT MINI TRANS</t>
  </si>
  <si>
    <t>153BR61338</t>
  </si>
  <si>
    <t>CAMARA ELECTROFORESIS MINI PROTEAN TETRA CELL 10</t>
  </si>
  <si>
    <t>CAMARA MINI PROTEAN TETRA CELL BIORAD</t>
  </si>
  <si>
    <t>552BR030638</t>
  </si>
  <si>
    <t>25.07.2011</t>
  </si>
  <si>
    <t>CAMARA TRANSF MINI TRANS BLOT BIORAD 170-3930</t>
  </si>
  <si>
    <t>153BR75212</t>
  </si>
  <si>
    <t>CAMARA TRANSFER MINI TRANS BIORAD 170-3930</t>
  </si>
  <si>
    <t>153BR76384</t>
  </si>
  <si>
    <t>11.07.2014</t>
  </si>
  <si>
    <t>CARRO TRANSPORTE BARNSTEAD AY509X1</t>
  </si>
  <si>
    <t>21.09.2011</t>
  </si>
  <si>
    <t>C-CHAMBER (TIENE 14 PLATOS O LOS FRASCOS 10 T-175)</t>
  </si>
  <si>
    <t>29.07.2011</t>
  </si>
  <si>
    <t>CENTRIFUGA DE MESA (NO REFRIGERADA) EPPENDORF 5702</t>
  </si>
  <si>
    <t>5702AK428403</t>
  </si>
  <si>
    <t>CENTRIFUGA DYNAC CLAY-ADAMS</t>
  </si>
  <si>
    <t xml:space="preserve"> L394008</t>
  </si>
  <si>
    <t>17.08.2006</t>
  </si>
  <si>
    <t>CENTRIFUGA REFRIGERADA JOUAN PK131R</t>
  </si>
  <si>
    <t>12.09.2013</t>
  </si>
  <si>
    <t>CENTRÍFUGA REFRIGERADA SOLLVAR ST16R</t>
  </si>
  <si>
    <t>02.04.2014</t>
  </si>
  <si>
    <t>CILINDRO PARA MEZCLA PATRÓN 1M3</t>
  </si>
  <si>
    <t>25.04.2008</t>
  </si>
  <si>
    <t>CONGELADOR VERTICAL CONTROL TEMPERAT NUAIRE</t>
  </si>
  <si>
    <t>CONTROLADOR DIGITAL UNICA CONSIGNA BIOSPHERIX C-21</t>
  </si>
  <si>
    <t>16.05.2014</t>
  </si>
  <si>
    <t>CYTATION 3 SISTEMA LECTOR MICROPLACAS BIOTEK CYT3M</t>
  </si>
  <si>
    <t>06.12.2013</t>
  </si>
  <si>
    <t>DISPENSADOR CON SOPORTE HANDYSTEP BRAND 7051-10</t>
  </si>
  <si>
    <t>02K19676</t>
  </si>
  <si>
    <t>EQUIPO DE HIBRIDIZACION TIPO INCUBADORA DAIGGER</t>
  </si>
  <si>
    <t>21.04.2006</t>
  </si>
  <si>
    <t>ESPECTROFOTOMETRO DIGITAL TURNER BARNSTEAD SP890</t>
  </si>
  <si>
    <t>21.11.1996</t>
  </si>
  <si>
    <t>ESPECTROFOTOMETRO MILTON ROY 21D</t>
  </si>
  <si>
    <t>ESTACIÓN DE TRABAJO PARA PCR ESCO SCR2A2</t>
  </si>
  <si>
    <t>04.02.2008</t>
  </si>
  <si>
    <t>ESTERILIZADOR PORTABLE CAT FISHER NUAIRE SE-510</t>
  </si>
  <si>
    <t>04.10.2013</t>
  </si>
  <si>
    <t>FORMADOR DE GRADIENTE CUERPO VALVULA BIORAD 485</t>
  </si>
  <si>
    <t>05.12.2014</t>
  </si>
  <si>
    <t>FOTODOCUMENTADOR MYECL IMAGER THERMO CIENTIFIC</t>
  </si>
  <si>
    <t>62236X</t>
  </si>
  <si>
    <t>18.03.1998</t>
  </si>
  <si>
    <t>FUENTE DE ELECTROFERESIS SIGMA TECHWAVE PS250-1</t>
  </si>
  <si>
    <t>7E190017</t>
  </si>
  <si>
    <t>01.03.2006</t>
  </si>
  <si>
    <t>FUENTE DE PODER MINI POWER SUPLY</t>
  </si>
  <si>
    <t>G45920</t>
  </si>
  <si>
    <t>16.01.2008</t>
  </si>
  <si>
    <t>HORNO SECADOR DE MATERIAL CONVENCION FORZADA</t>
  </si>
  <si>
    <t>INCUBADORA CO2 GALAXY 48 R</t>
  </si>
  <si>
    <t>INCUBADORA DE CO2 NUAIRE NU-5500 DHD AUTOFLOW</t>
  </si>
  <si>
    <t>INCUBADORA DE CO2 THERMO SCIENTIFIC 800WJ</t>
  </si>
  <si>
    <t>INCUBADORA TRI-GAS MODELO HERACELL 150i</t>
  </si>
  <si>
    <t>MACROPIPETEADOR ELEC ACCUJET BRNAD 26330</t>
  </si>
  <si>
    <t>02J28903</t>
  </si>
  <si>
    <t>MANOMETRO DE OXIGENO</t>
  </si>
  <si>
    <t>01.03.2007</t>
  </si>
  <si>
    <t>MEDIDOR DE PH PHMETRO CORNING 430</t>
  </si>
  <si>
    <t>MEDIDOR PORTATIL DE BRIX MARCA KEM</t>
  </si>
  <si>
    <t>15.08.2013</t>
  </si>
  <si>
    <t>MICRO PIPETA 100-1000UL LABMATE LMP100</t>
  </si>
  <si>
    <t>30.01.2000</t>
  </si>
  <si>
    <t>MICROCENTRIFUGA HETTICH</t>
  </si>
  <si>
    <t>13.06.2006</t>
  </si>
  <si>
    <t>MICROCENTRIFUGA REFRIGERADA SIGMA</t>
  </si>
  <si>
    <t>MICROFONO INALAMBRICO SHURE BG 31 0512001026</t>
  </si>
  <si>
    <t>15.11.2000</t>
  </si>
  <si>
    <t>MICROFONO INHALAMBRICO SHURE TV319 N/S 051001026</t>
  </si>
  <si>
    <t>27.04.2011</t>
  </si>
  <si>
    <t>MICROPIPETA  RANGO 10-100?L LAB MATE  4604-LM100</t>
  </si>
  <si>
    <t>MICROPIPETA  RANGO 10-100?L LAB MATE  4815-SOFT 20</t>
  </si>
  <si>
    <t>MICROPIPETA 100-1000ul LAB MATE SOFT 1000</t>
  </si>
  <si>
    <t>MICROPIPETA 20-200ul LAB MATE SOFT 1000</t>
  </si>
  <si>
    <t>13.08.2015</t>
  </si>
  <si>
    <t>MICROPIPETA GILSON PIPETMAN NEO P2N VOL. 02-2UL</t>
  </si>
  <si>
    <t>JH22993</t>
  </si>
  <si>
    <t>HK26527</t>
  </si>
  <si>
    <t>JH23004</t>
  </si>
  <si>
    <t>MICROPIPETA SMART 8 CANALES 20-200UL ACCUMAX</t>
  </si>
  <si>
    <t>27.06.2008</t>
  </si>
  <si>
    <t>MICROPIPETA VARIABLE DE 0 5-10UL GILSON</t>
  </si>
  <si>
    <t>CB53378</t>
  </si>
  <si>
    <t>CB53379</t>
  </si>
  <si>
    <t>CB53380</t>
  </si>
  <si>
    <t>MICROPIPETA VARIABLE DE 200-1000UL GILSON</t>
  </si>
  <si>
    <t>CB63838</t>
  </si>
  <si>
    <t>CB63841</t>
  </si>
  <si>
    <t>CB63840</t>
  </si>
  <si>
    <t>MICROPIPETA VARIABLE DE 20-100UL GILSON</t>
  </si>
  <si>
    <t>BM61197</t>
  </si>
  <si>
    <t>CB60670</t>
  </si>
  <si>
    <t>BM61198</t>
  </si>
  <si>
    <t>18.08.2010</t>
  </si>
  <si>
    <t>MICROSCOPIO BINOCULAR  NIKON ECLIPSE E -100</t>
  </si>
  <si>
    <t>MICROSCOPIO CX22 LED BINOCULAR MARCA OLYMPUS</t>
  </si>
  <si>
    <t>MICROSCOPIO INVERTIDO TRIOCULAR NIKON TS-100F</t>
  </si>
  <si>
    <t>MINICENTRIFUGA PARA MICROTUBOS LABNET SPECTRAFUGE</t>
  </si>
  <si>
    <t>MINI-PROTEAN TETRA CELL BIORAD 165-8001</t>
  </si>
  <si>
    <t>552BR074969</t>
  </si>
  <si>
    <t>24.11.2011</t>
  </si>
  <si>
    <t>MULTIMETRO DIGITAL COMPACTO EXTECH MN47</t>
  </si>
  <si>
    <t>MULTITHERM SHAKER BENCHMARK SCIENTIFIC H5000-H</t>
  </si>
  <si>
    <t>24.08.2006</t>
  </si>
  <si>
    <t>NEVECOM 27 SAMNSUNG RS-27FASW1</t>
  </si>
  <si>
    <t>832643CL400061T</t>
  </si>
  <si>
    <t>18.04.2013</t>
  </si>
  <si>
    <t>NEVECON 755 lts GENERAL ELECTRIC GSLT6AEDFGP</t>
  </si>
  <si>
    <t>PHIMETRO DE MESA JENWAY 3520</t>
  </si>
  <si>
    <t>34334 ELECTRODO DE</t>
  </si>
  <si>
    <t>34332 ELECTRODO DE</t>
  </si>
  <si>
    <t>PIPETA NEO 20-200ul GILSON F144563</t>
  </si>
  <si>
    <t>F144565</t>
  </si>
  <si>
    <t>PIPETA NEO 2-200ul GILSON F144563</t>
  </si>
  <si>
    <t>F144563</t>
  </si>
  <si>
    <t>17.02.2015</t>
  </si>
  <si>
    <t>PLANCHA CALENTAMIENTO 20L HEIDOLPH MR MEI-STANDARD</t>
  </si>
  <si>
    <t>PLANCHA DIGITAL AGIT CON CALENTAM C Y G SUCESORES</t>
  </si>
  <si>
    <t>C1768110938429</t>
  </si>
  <si>
    <t>C 1768110938419</t>
  </si>
  <si>
    <t>C1768110938131</t>
  </si>
  <si>
    <t>C1768110938440</t>
  </si>
  <si>
    <t>C1768110938424</t>
  </si>
  <si>
    <t>C 1768110938439</t>
  </si>
  <si>
    <t>C1768110938438</t>
  </si>
  <si>
    <t xml:space="preserve"> C1768110938433</t>
  </si>
  <si>
    <t>C 1768110938418</t>
  </si>
  <si>
    <t>C 1768110938416</t>
  </si>
  <si>
    <t>C1768110938422</t>
  </si>
  <si>
    <t>C1768110837265</t>
  </si>
  <si>
    <t>C1768110938427</t>
  </si>
  <si>
    <t>04.12.2012</t>
  </si>
  <si>
    <t>PROTEAN I12 IEF  SYSTEM 90240 VAC BIORAD</t>
  </si>
  <si>
    <t>REGULADOR FUMEX 0 A 4000PSI</t>
  </si>
  <si>
    <t>15.09.2006</t>
  </si>
  <si>
    <t>REGULADOR PARA CO2 CON MANOMETRO</t>
  </si>
  <si>
    <t>REGULADOR SPECTRONIC BIFÁSICO</t>
  </si>
  <si>
    <t>REGULAR PARA CO2  306563</t>
  </si>
  <si>
    <t>18.05.2006</t>
  </si>
  <si>
    <t>ROTADOR AGITADOR BARNSTEAD BIDIRECCIONAL</t>
  </si>
  <si>
    <t>24.04.2015</t>
  </si>
  <si>
    <t>ROTOEVAPORADOR HEIDOLPH HEI-VAP VAUE DIGITAL</t>
  </si>
  <si>
    <t>71416528/71415111</t>
  </si>
  <si>
    <t>71416535/71415112</t>
  </si>
  <si>
    <t>20.10.2011</t>
  </si>
  <si>
    <t>ROTOR ANGULO FIJO 6X30ML 15rpm SIGMA LABORZ 12139</t>
  </si>
  <si>
    <t>03.04.2006</t>
  </si>
  <si>
    <t>SISTEMA DE LECTROFERESIS OWL POLLYWOG PARA GELES</t>
  </si>
  <si>
    <t>SISTEMA MONITOREO TEMPERATURA  TIEMPO REAL LS-30</t>
  </si>
  <si>
    <t>SOPORTE CABINA AIRCLEAR ACA1039</t>
  </si>
  <si>
    <t>TERMO CRIOGENICO LOCATOR 4 THERMO SCIENTIFIC</t>
  </si>
  <si>
    <t>573213-648</t>
  </si>
  <si>
    <t>22.11.2011</t>
  </si>
  <si>
    <t>TERMOMETRO ELECTRONICO DIGITAL CON ALARMA 910-9</t>
  </si>
  <si>
    <t>ULTRACONGELADOR -80 REVCO UXF70086D</t>
  </si>
  <si>
    <t>ULTRAMICROCELDA CON TAPON SILICA GRADO UV 10MM</t>
  </si>
  <si>
    <t>26.07.2010</t>
  </si>
  <si>
    <t>Ecosistema Funcional</t>
  </si>
  <si>
    <t>APARATO PARA MEDIR VARIABLES AMBIENTALES</t>
  </si>
  <si>
    <t>16130-23</t>
  </si>
  <si>
    <t>APARATO PARA MEDIR VARIABLES AMBIENTALES Y SERES</t>
  </si>
  <si>
    <t>13.06.2014</t>
  </si>
  <si>
    <t>AVIÓN CONTROL REMOTO HAWKEYE LANCASTER MARK III</t>
  </si>
  <si>
    <t>17.11.2012</t>
  </si>
  <si>
    <t>BALA ESTÁNDAR NITROGENO GASEOSO 65M3 2000 PSI</t>
  </si>
  <si>
    <t>BALANZA ANALITICA ADAM PW-254</t>
  </si>
  <si>
    <t>23.11.2011</t>
  </si>
  <si>
    <t>BARRENO PRECISION ACERO INOXIDABLE TREVIGEN</t>
  </si>
  <si>
    <t>04.08.2011</t>
  </si>
  <si>
    <t>BATERIA PARA EQUIPO FOTISINTENSIS LY-COR 6400-03</t>
  </si>
  <si>
    <t>29.03.2012</t>
  </si>
  <si>
    <t>CAMARA ALTA RESOLUCIÓN CANON EOS 5DMARK II</t>
  </si>
  <si>
    <t>17.04.2013</t>
  </si>
  <si>
    <t>CAMARA DE PRESION PMS 1000</t>
  </si>
  <si>
    <t>CAMARA RESPIRACION DE SUELO LY-COR 6400-09</t>
  </si>
  <si>
    <t>17.08.2011</t>
  </si>
  <si>
    <t>CANAL RELAY CAMBELL AM16/32B-ST-SW 19232-5</t>
  </si>
  <si>
    <t>21.09.2015</t>
  </si>
  <si>
    <t>CONTROL RECREATING EVERY DETAIL OF R/C FLIGHT</t>
  </si>
  <si>
    <t>27.01.2012</t>
  </si>
  <si>
    <t>CONTROL REMOTO CAMARA DIGITAL</t>
  </si>
  <si>
    <t>DATA LOGGER LY-COR LI-1400</t>
  </si>
  <si>
    <t>09.12.2013</t>
  </si>
  <si>
    <t>DEW POINT GENERADOR LI-COR LI-610</t>
  </si>
  <si>
    <t>GPS ASHTECH PROMARK 120 45 CANALES</t>
  </si>
  <si>
    <t>HORNO DE SECADO 80L QUINCY LAB OVEN 40GC</t>
  </si>
  <si>
    <t>HORNO DE SECADO 80L QUINCY LAB OVEN 40GC 1</t>
  </si>
  <si>
    <t>22.08.2011</t>
  </si>
  <si>
    <t>HORNO MICRO LG 11 MS1140S</t>
  </si>
  <si>
    <t>101TRQP00684</t>
  </si>
  <si>
    <t>00.00.0000</t>
  </si>
  <si>
    <t>LAMPARA LED ALTA POTENCIA 121W CIF HP-WWFR-121</t>
  </si>
  <si>
    <t>12.12.2011</t>
  </si>
  <si>
    <t>LENTE ZOOM OPTICO CANON EF 8-15MM</t>
  </si>
  <si>
    <t>20.01.2012</t>
  </si>
  <si>
    <t>LS RED/ FAR RED METER SPECMETER 3412</t>
  </si>
  <si>
    <t>MALETIN ALTA RESISTENCIA PELICAN IM2200</t>
  </si>
  <si>
    <t>MALETIN ALTA RESISTENCIA PELICAN IM2450</t>
  </si>
  <si>
    <t>MODULO COMPACTFLASH CFM100-ST-SW 17345-13</t>
  </si>
  <si>
    <t>SCANNER  HP G4050</t>
  </si>
  <si>
    <t>CN08UA6060</t>
  </si>
  <si>
    <t>SENSOR OXIGENO CON ACCESORIOS SO-210</t>
  </si>
  <si>
    <t>SENSOR PIRANOMETRO LY-COR LI-200SA</t>
  </si>
  <si>
    <t>29.10.2012</t>
  </si>
  <si>
    <t>SISTEMA DE CAMARA DE PRESIÓN PMS INSTRUMENT COMPAN</t>
  </si>
  <si>
    <t>SISTEMA DE FOTOSINTESIS LY-COR LI-6400XT</t>
  </si>
  <si>
    <t>SISTEMA FLUORESCENCIA PARA FOTOSINTESIS Li-Cor 640</t>
  </si>
  <si>
    <t>LCF1802</t>
  </si>
  <si>
    <t>SOPORTE DATALOGGER CAMBELL PC400 16712</t>
  </si>
  <si>
    <t>11.05.2015</t>
  </si>
  <si>
    <t>Fisica</t>
  </si>
  <si>
    <t>CROMATOGRAFO DE GASES VERNIER MINI GC2 PLUS</t>
  </si>
  <si>
    <t>06.08.2014</t>
  </si>
  <si>
    <t>DYNAMIC SYSTEM - LONG TRACK VDS-LONG</t>
  </si>
  <si>
    <t>22.05.2015</t>
  </si>
  <si>
    <t>EQUIPO PARA EXTRACCIÓN SOXHLET</t>
  </si>
  <si>
    <t>ESTACION MELT VERNIER MLT-BTA</t>
  </si>
  <si>
    <t>FUENTE DE ALIMENTACION DIGITAL EXTECH DC VERNIER</t>
  </si>
  <si>
    <t>G361440296</t>
  </si>
  <si>
    <t>G361440298</t>
  </si>
  <si>
    <t>G3614140259</t>
  </si>
  <si>
    <t>G361440260</t>
  </si>
  <si>
    <t>07.11.2014</t>
  </si>
  <si>
    <t>G361440274</t>
  </si>
  <si>
    <t>G141439638</t>
  </si>
  <si>
    <t>G361440273</t>
  </si>
  <si>
    <t>INTERFAZ LABQUEST MINI PARA PC CONEXION VIA USB LQ</t>
  </si>
  <si>
    <t>LABQUEST PHYSICS 2 DELUXE PACKAGE</t>
  </si>
  <si>
    <t>19.08.2014</t>
  </si>
  <si>
    <t>MESA DE FUERZA 3B SCIENTIFIC U52004</t>
  </si>
  <si>
    <t>MESA DE FUERZA 3B SCIENTIFIC U52004 1</t>
  </si>
  <si>
    <t>MESA DE FUERZA 3B SCIENTIFIC U52004 2</t>
  </si>
  <si>
    <t>02.10.2014</t>
  </si>
  <si>
    <t>MESA DE FUERZA 3B U52004 1</t>
  </si>
  <si>
    <t>MESA DE FUERZA 3B U52004 2</t>
  </si>
  <si>
    <t>MESA DE FUERZA 3B U52004</t>
  </si>
  <si>
    <t>NO ASIGNAR</t>
  </si>
  <si>
    <t>19.03.2015</t>
  </si>
  <si>
    <t>PAQUETE INSTRUMENTAL Y FILTROS FÍSICA THORLABS</t>
  </si>
  <si>
    <t>PROJECTILE LAUNCHER VPL</t>
  </si>
  <si>
    <t>PROJECTILE LAUNCHER VPL 1</t>
  </si>
  <si>
    <t>10.02.2015</t>
  </si>
  <si>
    <t>SPECTÓMETRO VERNIER V-SPEC</t>
  </si>
  <si>
    <t>USB2G51846</t>
  </si>
  <si>
    <t>USB2G51973</t>
  </si>
  <si>
    <t>USB2G51929</t>
  </si>
  <si>
    <t>USB2G51975</t>
  </si>
  <si>
    <t>USB2G51844</t>
  </si>
  <si>
    <t>USB2G51843</t>
  </si>
  <si>
    <t>SPECTRUM TUBE SINGLE POWER SUPPLY</t>
  </si>
  <si>
    <t>VERNIER MOTION ENCODER SYSTEM CDS-EC</t>
  </si>
  <si>
    <t>Genetica Evolutiva</t>
  </si>
  <si>
    <t>CABINA  DE FLUJO LAMINAR DE BIOSEGURIDAD</t>
  </si>
  <si>
    <t>CONGELADOR -20 A -30 659 LTS REVCO UGL2320A</t>
  </si>
  <si>
    <t>13.04.2012</t>
  </si>
  <si>
    <t>CONGELADOR -30 REVCO ULT5030A</t>
  </si>
  <si>
    <t>INCUBADORA  DE CO2 CON CHAQUETA DE AGU.</t>
  </si>
  <si>
    <t>KIT DE PIPETAS P20 P200 Y P1000 GILSON</t>
  </si>
  <si>
    <t>KIT PIPETAS P2 P10 P100 GILSON</t>
  </si>
  <si>
    <t>Z5061032</t>
  </si>
  <si>
    <t>10.07.2013</t>
  </si>
  <si>
    <t>MINICENTRIFUGA DE MESA FISHER 05-090-100</t>
  </si>
  <si>
    <t>PLANCHA DE CALENTAMIENTO</t>
  </si>
  <si>
    <t>REFRIGERADO1 +4 326 LTS REVCO REL1204A</t>
  </si>
  <si>
    <t>TERMOCICLADOR 96 POZOS AXYGEN MAXYGENE II</t>
  </si>
  <si>
    <t>TERMOCICLADOR MULTIGENE OPTIMAX LABNET TC9610</t>
  </si>
  <si>
    <t>02.12.2011</t>
  </si>
  <si>
    <t>Microbiologia</t>
  </si>
  <si>
    <t>AGITADOR MAGNETICO CALENTAMIENTO TALBOYS ADVANCE</t>
  </si>
  <si>
    <t>AGITADOR ORBITAL TALBOYS ADVANCE 1000</t>
  </si>
  <si>
    <t>21.11.2006</t>
  </si>
  <si>
    <t>AGITADOR VORTEX THERMOLINE M37615</t>
  </si>
  <si>
    <t>17.01.2006</t>
  </si>
  <si>
    <t>AUTOCLAVE Y SECADOR MARKET FORGE</t>
  </si>
  <si>
    <t>19.03.2013</t>
  </si>
  <si>
    <t>BALANZA ANALITICA CALIBRACION INTERNA RADWAG AS 22</t>
  </si>
  <si>
    <t>30.06.1994</t>
  </si>
  <si>
    <t>BAÑO MARIA DIES D5000 CON TERMOMETRO DIGITAL</t>
  </si>
  <si>
    <t>03.02.2006</t>
  </si>
  <si>
    <t>CABINA DE BIOSEGURIDAD BIOLOGICA LABCONCO</t>
  </si>
  <si>
    <t>29.08.1994</t>
  </si>
  <si>
    <t>CABINA DE FLUJO LAMINAR HORIZONTAL CLASE 100</t>
  </si>
  <si>
    <t>15112-16</t>
  </si>
  <si>
    <t>CAMARA DE ELECTROFERESIS DUAL VERTICAL MINIGEL</t>
  </si>
  <si>
    <t>26.03.2010</t>
  </si>
  <si>
    <t>CAMARA DE ELECTROFORESIS HORIZONTAL MIDI-GEL KIT</t>
  </si>
  <si>
    <t>23.02.2011</t>
  </si>
  <si>
    <t>CAMARA DIGITAL MICROSCOPIA NIKON MODELO: DS-FI1-U2</t>
  </si>
  <si>
    <t>11.01.2006</t>
  </si>
  <si>
    <t>CENTRIFUGA NO REFRIGERADA HERAEUS LABOFUGE 400</t>
  </si>
  <si>
    <t>CENTRIFUGA REFRIGERADA SIGMA LABORZ 2-16Pk</t>
  </si>
  <si>
    <t>CUENTA COLONIAS INDLAB 007</t>
  </si>
  <si>
    <t xml:space="preserve"> 3465 CON LUPA</t>
  </si>
  <si>
    <t>30.09.1983</t>
  </si>
  <si>
    <t>DESTILADOR DE AGUA SCHOTT GERATE METALICO AZUL</t>
  </si>
  <si>
    <t>20.02.2014</t>
  </si>
  <si>
    <t>ESTEREOMICROSCOPIO TRIOCULAR BASE LED SMZ-745T</t>
  </si>
  <si>
    <t>ESTEREOSCOPIO KIOWA</t>
  </si>
  <si>
    <t>ESTEREOSCOPIO KIOWA K1S-2</t>
  </si>
  <si>
    <t>ESTETOSCOPIO KYOWA  600095</t>
  </si>
  <si>
    <t>ESTUFA ELECTRICA 3 PUESTOS HACEB M-3</t>
  </si>
  <si>
    <t>FUENTE DE PODER PARA ELECTROFERESIS OWL</t>
  </si>
  <si>
    <t>02.06.2005</t>
  </si>
  <si>
    <t>HORNO DE PRECISION BINDER MODELO ED-53</t>
  </si>
  <si>
    <t>HORNO ESTERILIZADOR MEMMERT DIN12880</t>
  </si>
  <si>
    <t>27.03.2007</t>
  </si>
  <si>
    <t>HORNO MICROONDAS LG MS-0745V</t>
  </si>
  <si>
    <t>INCUBADORA DE CO2 SCIENTIFIC SERIE 8000 WJ 33428</t>
  </si>
  <si>
    <t>315836-32</t>
  </si>
  <si>
    <t>INCUBADORA REVCO ELITE II</t>
  </si>
  <si>
    <t xml:space="preserve"> YN400467ZN</t>
  </si>
  <si>
    <t>16.07.2013</t>
  </si>
  <si>
    <t>INCUBADORA VAPOR 3M 116</t>
  </si>
  <si>
    <t>26.08.2011</t>
  </si>
  <si>
    <t>MICROPIPETA 0120 UL LAB MATE R 1</t>
  </si>
  <si>
    <t>MICROPIPETA 015-10 NICHIRYO MICROBIOLOGIA</t>
  </si>
  <si>
    <t>H63005342</t>
  </si>
  <si>
    <t>MICROPIPETA 0510 UL LAB MATE R</t>
  </si>
  <si>
    <t>MICROPIPETA BOECO DE 0 5-10UL</t>
  </si>
  <si>
    <t>CM13535</t>
  </si>
  <si>
    <t>CN63728</t>
  </si>
  <si>
    <t>MICROPIPETA DIGITAL AUTOCLAVABLE</t>
  </si>
  <si>
    <t>MICROPIPETA MULTICANAL NICHIRYO DE 8 CANALES</t>
  </si>
  <si>
    <t>H66000581</t>
  </si>
  <si>
    <t>MICROPIPETA OXFORD NICHIRYO DE 100-1000UL</t>
  </si>
  <si>
    <t>H65027982</t>
  </si>
  <si>
    <t>MICROSCOPIO BINOCULAR</t>
  </si>
  <si>
    <t>MICROSCOPIO BINOCULAR  ALUMNO DOCENTE NIKON</t>
  </si>
  <si>
    <t>MICROSCOPIO BINOCULAR GALEN III  1183MX</t>
  </si>
  <si>
    <t>MICROSCOPIO BINOCULAR GALEN III  1192MW</t>
  </si>
  <si>
    <t>MICROSCOPIO BINOCULAR GALEN III  1301MX</t>
  </si>
  <si>
    <t>MICROSCOPIO BINOCULAR GALEN III  1340MW</t>
  </si>
  <si>
    <t>MICROSCOPIO BINOCULAR GALEN III  1452MT</t>
  </si>
  <si>
    <t>22.11.2013</t>
  </si>
  <si>
    <t>MICROSCOPIO BINOCULAR OLIMPUS CX22</t>
  </si>
  <si>
    <t>3C85127</t>
  </si>
  <si>
    <t>19.02.2014</t>
  </si>
  <si>
    <t>MICROSCOPIO BINOCULAR OLUMPUS CX22</t>
  </si>
  <si>
    <t>23.11.1990</t>
  </si>
  <si>
    <t>MICROSCOPIO CAMBRIGDE GALEN III</t>
  </si>
  <si>
    <t xml:space="preserve"> 1293MX</t>
  </si>
  <si>
    <t xml:space="preserve"> 1322MZ</t>
  </si>
  <si>
    <t xml:space="preserve"> 1386MX</t>
  </si>
  <si>
    <t xml:space="preserve"> 1453MT</t>
  </si>
  <si>
    <t>30.06.1991</t>
  </si>
  <si>
    <t xml:space="preserve"> 1215MV</t>
  </si>
  <si>
    <t xml:space="preserve"> 1142VN</t>
  </si>
  <si>
    <t xml:space="preserve"> 1211MT</t>
  </si>
  <si>
    <t xml:space="preserve"> 1217MX</t>
  </si>
  <si>
    <t>MICROSCOPIO INVERTIDO BINOCULAR NIKON E-200</t>
  </si>
  <si>
    <t>MICROSCOPIO LEITZ HM-LUX</t>
  </si>
  <si>
    <t>24.05.1984</t>
  </si>
  <si>
    <t>MICROSCOPIO NIKON</t>
  </si>
  <si>
    <t xml:space="preserve"> NO 140633</t>
  </si>
  <si>
    <t>MICROSCOPIO NIKON ALPHAPHOT</t>
  </si>
  <si>
    <t>MINI HORIZONTAL PRODUCTIVITY PACKAGE GEL</t>
  </si>
  <si>
    <t>MINI HORIZONTAL PRODUCTIVITY PACKAGE GEL 1</t>
  </si>
  <si>
    <t>CSE11061617</t>
  </si>
  <si>
    <t>MINI POWER SUPPLY WITH TIMER CBS SCIENTIFIC</t>
  </si>
  <si>
    <t>04.02.2013</t>
  </si>
  <si>
    <t>MINICENTRIFUGA FISHER 05-090-100</t>
  </si>
  <si>
    <t>13.12.2011</t>
  </si>
  <si>
    <t>NEVERA AREZZO SIN ESCARCHA 235LT HACEB</t>
  </si>
  <si>
    <t>NEVERA DE 11 PIES LG</t>
  </si>
  <si>
    <t>GR30W12CPC</t>
  </si>
  <si>
    <t>12.02.2007</t>
  </si>
  <si>
    <t>NEVERA ELECTROLUX ECRF-7500 DE 420 LTS</t>
  </si>
  <si>
    <t>01.01.2004</t>
  </si>
  <si>
    <t>NEVERA GENERAL ELECTRIC SC4DLC DE 12 PIES</t>
  </si>
  <si>
    <t xml:space="preserve"> HG141615</t>
  </si>
  <si>
    <t>28.09.2011</t>
  </si>
  <si>
    <t>PH METRO DE MESA ANALIZ ELECTROQUIMICO CONSORT C-8</t>
  </si>
  <si>
    <t>100259C860</t>
  </si>
  <si>
    <t>27.09.2011</t>
  </si>
  <si>
    <t>PIPETAS AUTOCLAVABLES  RANGO 05 A 10 UL CAAPP</t>
  </si>
  <si>
    <t>PIPETAS AUTOCLAVABLES  RANGO 10 A 100 UL CAAPP</t>
  </si>
  <si>
    <t>PIPETAS AUTOCLAVABLES  RANGO 100 A 1000 UL CAAPP</t>
  </si>
  <si>
    <t>PIPETAS AUTOCLAVABLES  RANGO 20 A 200 UL CAAPP</t>
  </si>
  <si>
    <t>21.02.2013</t>
  </si>
  <si>
    <t>PIPETEADOR LEVO PLUS SCILOGEX 74020002</t>
  </si>
  <si>
    <t>EP09928</t>
  </si>
  <si>
    <t>10.04.2013</t>
  </si>
  <si>
    <t>PORTABLE COOLER 0 GRADOS 12 TUBOS LABNET D3500</t>
  </si>
  <si>
    <t>PORTABLE COOLER 15 GRADOS 12 TUBOS LABNET D3501</t>
  </si>
  <si>
    <t>18.10.2011</t>
  </si>
  <si>
    <t>TERMOCICLADOR DE GRADIENTE SENSOQUEST</t>
  </si>
  <si>
    <t>Quimica</t>
  </si>
  <si>
    <t>BAÑO DE MARIA DIGITAL (SEROLOGICO) 3 5L BW-05H</t>
  </si>
  <si>
    <t>30.07.2015</t>
  </si>
  <si>
    <t>S119415</t>
  </si>
  <si>
    <t>20.10.2015</t>
  </si>
  <si>
    <t>BAÑO SECO DIGITAL MYBLOCK</t>
  </si>
  <si>
    <t>29.02.2016</t>
  </si>
  <si>
    <t>CÁMARA DIGITAL A COLOR DE ALTA RESOLUCION</t>
  </si>
  <si>
    <t>CENTRIFUGA REFRIGERADA SORVALL ST 16R</t>
  </si>
  <si>
    <t>19.08.2015</t>
  </si>
  <si>
    <t>CENTRIFUGA REFRIGERADA THERMO SCIENTIFIC 800WJ 342</t>
  </si>
  <si>
    <t>ESTEREO MICROSCOPIO BINOCULAR LEICA EZ-4</t>
  </si>
  <si>
    <t>ESTEREOMICROSCOPIO CON SUB BASE</t>
  </si>
  <si>
    <t>HB21333</t>
  </si>
  <si>
    <t>MICROSCOPIO INVERTIDO OBJETIVO 10X 20X 40X LEICA</t>
  </si>
  <si>
    <t>MICROSCOPIO INVERTIDO TRIOCULAR PRECONF LEICA</t>
  </si>
  <si>
    <t>MICROSCOPIO TRIOCULAR LEICA</t>
  </si>
  <si>
    <t xml:space="preserve">AÑO 2 </t>
  </si>
  <si>
    <t>SOFTWARE</t>
  </si>
  <si>
    <t>AUTOR</t>
  </si>
  <si>
    <t>TÍTULO</t>
  </si>
  <si>
    <t>VALOR TOTAL</t>
  </si>
  <si>
    <t>TIPO DE EVENTO</t>
  </si>
  <si>
    <t xml:space="preserve">JUSTIFICACIÓN </t>
  </si>
  <si>
    <t>FCNM</t>
  </si>
  <si>
    <t>U. Cambridge</t>
  </si>
  <si>
    <t>Profesor auxiliar</t>
  </si>
  <si>
    <t>Biologia_Celular_Molecular</t>
  </si>
  <si>
    <t>Profesor asistente</t>
  </si>
  <si>
    <t>Bioquímica</t>
  </si>
  <si>
    <t>Profesor principal</t>
  </si>
  <si>
    <t>Ecosistema_funcional</t>
  </si>
  <si>
    <t>Profesor asociado</t>
  </si>
  <si>
    <t>Física</t>
  </si>
  <si>
    <t>Profesor titular</t>
  </si>
  <si>
    <t>Genética_evolutiva</t>
  </si>
  <si>
    <t>Decano</t>
  </si>
  <si>
    <t>Química</t>
  </si>
  <si>
    <t>DESCRIPCION</t>
  </si>
  <si>
    <t>COSTO UNITARIO</t>
  </si>
  <si>
    <t>Saldo a 9/8/2022
(incluyendo comprometidos)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</si>
</sst>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6" formatCode="&quot;$&quot;\ #,##0;[Red]\-&quot;$&quot;\ #,##0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_-&quot;$&quot;* #,##0_-;\-&quot;$&quot;* #,##0_-;_-&quot;$&quot;* &quot;-&quot;_-;_-@_-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&quot;$&quot;\ * #,##0_ ;_ &quot;$&quot;\ * \-#,##0_ ;_ &quot;$&quot;\ * &quot;-&quot;??_ ;_ @_ "/>
    <numFmt numFmtId="170" formatCode="_(&quot;$&quot;\ * #,##0_);_(&quot;$&quot;\ * \(#,##0\);_(&quot;$&quot;\ * &quot;-&quot;??_);_(@_)"/>
    <numFmt numFmtId="171" formatCode="[$$-240A]\ #,##0"/>
    <numFmt numFmtId="172" formatCode="[$$-240A]\ #,##0.0"/>
    <numFmt numFmtId="173" formatCode="[$$-240A]\ #,##0.000"/>
    <numFmt numFmtId="174" formatCode="_(&quot;$&quot;\ * #,##0.00_);_(&quot;$&quot;\ * \(#,##0.00\);_(&quot;$&quot;\ * &quot;-&quot;??_);_(@_)"/>
    <numFmt numFmtId="175" formatCode="_-[$$-409]* #,##0_ ;_-[$$-409]* \-#,##0\ ;_-[$$-409]* &quot;-&quot;??_ ;_-@_ 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4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5" tint="-0.499984740745262"/>
      </right>
      <top style="medium">
        <color auto="1"/>
      </top>
      <bottom style="medium">
        <color auto="1"/>
      </bottom>
      <diagonal/>
    </border>
    <border>
      <left style="thin">
        <color theme="5" tint="-0.499984740745262"/>
      </left>
      <right style="thin">
        <color theme="5" tint="-0.499984740745262"/>
      </right>
      <top style="medium">
        <color auto="1"/>
      </top>
      <bottom style="medium">
        <color auto="1"/>
      </bottom>
      <diagonal/>
    </border>
    <border>
      <left style="thin">
        <color theme="5" tint="-0.499984740745262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theme="5" tint="-0.499984740745262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auto="1"/>
      </right>
      <top style="medium">
        <color indexed="64"/>
      </top>
      <bottom/>
      <diagonal/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168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17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1" fillId="0" borderId="0" applyFont="0" applyFill="0" applyBorder="0" applyAlignment="0" applyProtection="0"/>
  </cellStyleXfs>
  <cellXfs count="37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8" xfId="0" applyBorder="1"/>
    <xf numFmtId="0" fontId="0" fillId="0" borderId="9" xfId="0" applyBorder="1"/>
    <xf numFmtId="169" fontId="0" fillId="0" borderId="1" xfId="2" applyNumberFormat="1" applyFont="1" applyBorder="1"/>
    <xf numFmtId="169" fontId="0" fillId="0" borderId="2" xfId="2" applyNumberFormat="1" applyFont="1" applyBorder="1"/>
    <xf numFmtId="169" fontId="0" fillId="0" borderId="12" xfId="0" applyNumberFormat="1" applyBorder="1"/>
    <xf numFmtId="169" fontId="0" fillId="0" borderId="14" xfId="2" applyNumberFormat="1" applyFont="1" applyBorder="1"/>
    <xf numFmtId="169" fontId="0" fillId="0" borderId="15" xfId="0" applyNumberFormat="1" applyBorder="1"/>
    <xf numFmtId="169" fontId="0" fillId="0" borderId="12" xfId="2" applyNumberFormat="1" applyFont="1" applyBorder="1"/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9" fontId="0" fillId="0" borderId="13" xfId="2" applyNumberFormat="1" applyFont="1" applyBorder="1"/>
    <xf numFmtId="169" fontId="5" fillId="0" borderId="2" xfId="0" applyNumberFormat="1" applyFont="1" applyBorder="1"/>
    <xf numFmtId="169" fontId="5" fillId="0" borderId="13" xfId="0" applyNumberFormat="1" applyFont="1" applyBorder="1"/>
    <xf numFmtId="169" fontId="5" fillId="0" borderId="20" xfId="0" applyNumberFormat="1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0" xfId="4"/>
    <xf numFmtId="0" fontId="4" fillId="0" borderId="4" xfId="4" applyBorder="1"/>
    <xf numFmtId="169" fontId="4" fillId="0" borderId="8" xfId="4" applyNumberFormat="1" applyBorder="1"/>
    <xf numFmtId="169" fontId="4" fillId="0" borderId="1" xfId="4" applyNumberFormat="1" applyBorder="1"/>
    <xf numFmtId="169" fontId="4" fillId="0" borderId="12" xfId="4" applyNumberFormat="1" applyBorder="1"/>
    <xf numFmtId="0" fontId="4" fillId="0" borderId="10" xfId="4" applyBorder="1"/>
    <xf numFmtId="0" fontId="4" fillId="0" borderId="5" xfId="4" applyBorder="1"/>
    <xf numFmtId="169" fontId="4" fillId="0" borderId="9" xfId="4" applyNumberFormat="1" applyBorder="1"/>
    <xf numFmtId="169" fontId="4" fillId="0" borderId="2" xfId="4" applyNumberFormat="1" applyBorder="1"/>
    <xf numFmtId="169" fontId="4" fillId="0" borderId="13" xfId="4" applyNumberFormat="1" applyBorder="1"/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4" fillId="0" borderId="0" xfId="4" applyAlignment="1">
      <alignment horizontal="center" vertical="center" wrapText="1"/>
    </xf>
    <xf numFmtId="0" fontId="4" fillId="0" borderId="0" xfId="4" applyAlignment="1">
      <alignment vertical="center" wrapText="1"/>
    </xf>
    <xf numFmtId="0" fontId="4" fillId="0" borderId="1" xfId="4" applyBorder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0" fontId="4" fillId="0" borderId="8" xfId="4" applyBorder="1" applyAlignment="1">
      <alignment vertical="center" wrapText="1"/>
    </xf>
    <xf numFmtId="0" fontId="4" fillId="0" borderId="1" xfId="4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9" fillId="0" borderId="0" xfId="4" applyFont="1" applyAlignment="1">
      <alignment vertical="center" wrapText="1"/>
    </xf>
    <xf numFmtId="169" fontId="4" fillId="0" borderId="0" xfId="4" applyNumberFormat="1" applyAlignment="1">
      <alignment vertical="center" wrapText="1"/>
    </xf>
    <xf numFmtId="171" fontId="0" fillId="0" borderId="1" xfId="3" applyNumberFormat="1" applyFont="1" applyBorder="1" applyAlignment="1">
      <alignment vertical="center" wrapText="1"/>
    </xf>
    <xf numFmtId="171" fontId="0" fillId="0" borderId="12" xfId="3" applyNumberFormat="1" applyFont="1" applyBorder="1" applyAlignment="1">
      <alignment vertical="center" wrapText="1"/>
    </xf>
    <xf numFmtId="173" fontId="0" fillId="0" borderId="1" xfId="3" applyNumberFormat="1" applyFont="1" applyBorder="1" applyAlignment="1">
      <alignment vertical="center" wrapText="1"/>
    </xf>
    <xf numFmtId="0" fontId="2" fillId="0" borderId="8" xfId="4" applyFont="1" applyBorder="1" applyAlignment="1">
      <alignment vertical="center" wrapText="1"/>
    </xf>
    <xf numFmtId="0" fontId="2" fillId="0" borderId="1" xfId="4" applyFont="1" applyBorder="1" applyAlignment="1">
      <alignment vertical="center" wrapText="1"/>
    </xf>
    <xf numFmtId="0" fontId="2" fillId="0" borderId="0" xfId="4" applyFont="1" applyAlignment="1">
      <alignment vertical="center" wrapText="1"/>
    </xf>
    <xf numFmtId="0" fontId="10" fillId="0" borderId="0" xfId="4" applyFont="1" applyAlignment="1">
      <alignment horizontal="center" vertical="center" wrapText="1"/>
    </xf>
    <xf numFmtId="171" fontId="0" fillId="0" borderId="1" xfId="3" applyNumberFormat="1" applyFont="1" applyFill="1" applyBorder="1" applyAlignment="1">
      <alignment vertical="center" wrapText="1"/>
    </xf>
    <xf numFmtId="0" fontId="13" fillId="0" borderId="0" xfId="4" applyFont="1" applyAlignment="1">
      <alignment vertical="center" wrapText="1"/>
    </xf>
    <xf numFmtId="171" fontId="13" fillId="0" borderId="0" xfId="4" applyNumberFormat="1" applyFont="1" applyAlignment="1">
      <alignment vertical="center" wrapText="1"/>
    </xf>
    <xf numFmtId="0" fontId="13" fillId="0" borderId="0" xfId="4" applyFont="1" applyAlignment="1">
      <alignment horizontal="center" vertical="center" wrapText="1"/>
    </xf>
    <xf numFmtId="171" fontId="2" fillId="0" borderId="12" xfId="3" applyNumberFormat="1" applyFont="1" applyFill="1" applyBorder="1" applyAlignment="1">
      <alignment vertical="center" wrapText="1"/>
    </xf>
    <xf numFmtId="170" fontId="7" fillId="2" borderId="9" xfId="4" applyNumberFormat="1" applyFont="1" applyFill="1" applyBorder="1" applyAlignment="1">
      <alignment horizontal="left" vertical="center" wrapText="1"/>
    </xf>
    <xf numFmtId="170" fontId="7" fillId="2" borderId="2" xfId="4" applyNumberFormat="1" applyFont="1" applyFill="1" applyBorder="1" applyAlignment="1">
      <alignment horizontal="left" vertical="center" wrapText="1"/>
    </xf>
    <xf numFmtId="171" fontId="7" fillId="2" borderId="5" xfId="4" applyNumberFormat="1" applyFont="1" applyFill="1" applyBorder="1" applyAlignment="1">
      <alignment vertical="center" wrapText="1"/>
    </xf>
    <xf numFmtId="0" fontId="4" fillId="0" borderId="35" xfId="4" applyBorder="1" applyAlignment="1">
      <alignment vertical="center" wrapText="1"/>
    </xf>
    <xf numFmtId="171" fontId="0" fillId="0" borderId="8" xfId="3" applyNumberFormat="1" applyFont="1" applyBorder="1" applyAlignment="1">
      <alignment vertical="center" wrapText="1"/>
    </xf>
    <xf numFmtId="171" fontId="7" fillId="2" borderId="9" xfId="4" applyNumberFormat="1" applyFont="1" applyFill="1" applyBorder="1" applyAlignment="1">
      <alignment vertical="center" wrapText="1"/>
    </xf>
    <xf numFmtId="171" fontId="0" fillId="0" borderId="4" xfId="3" applyNumberFormat="1" applyFont="1" applyBorder="1" applyAlignment="1">
      <alignment vertical="center" wrapText="1"/>
    </xf>
    <xf numFmtId="171" fontId="0" fillId="0" borderId="54" xfId="3" applyNumberFormat="1" applyFont="1" applyBorder="1" applyAlignment="1">
      <alignment vertical="center" wrapText="1"/>
    </xf>
    <xf numFmtId="173" fontId="0" fillId="0" borderId="12" xfId="3" applyNumberFormat="1" applyFont="1" applyBorder="1" applyAlignment="1">
      <alignment vertical="center" wrapText="1"/>
    </xf>
    <xf numFmtId="171" fontId="7" fillId="2" borderId="2" xfId="4" applyNumberFormat="1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justify" vertical="center" wrapText="1"/>
    </xf>
    <xf numFmtId="0" fontId="4" fillId="0" borderId="24" xfId="4" applyBorder="1" applyAlignment="1">
      <alignment vertical="center" wrapText="1"/>
    </xf>
    <xf numFmtId="171" fontId="0" fillId="0" borderId="14" xfId="3" applyNumberFormat="1" applyFont="1" applyBorder="1" applyAlignment="1">
      <alignment vertical="center" wrapText="1"/>
    </xf>
    <xf numFmtId="173" fontId="0" fillId="0" borderId="14" xfId="3" applyNumberFormat="1" applyFont="1" applyBorder="1" applyAlignment="1">
      <alignment vertical="center" wrapText="1"/>
    </xf>
    <xf numFmtId="173" fontId="0" fillId="0" borderId="15" xfId="3" applyNumberFormat="1" applyFont="1" applyBorder="1" applyAlignment="1">
      <alignment vertical="center" wrapText="1"/>
    </xf>
    <xf numFmtId="172" fontId="7" fillId="2" borderId="20" xfId="0" applyNumberFormat="1" applyFont="1" applyFill="1" applyBorder="1" applyAlignment="1">
      <alignment vertical="center" wrapText="1"/>
    </xf>
    <xf numFmtId="172" fontId="7" fillId="2" borderId="55" xfId="0" applyNumberFormat="1" applyFont="1" applyFill="1" applyBorder="1" applyAlignment="1">
      <alignment vertical="center" wrapText="1"/>
    </xf>
    <xf numFmtId="172" fontId="7" fillId="2" borderId="32" xfId="0" applyNumberFormat="1" applyFont="1" applyFill="1" applyBorder="1" applyAlignment="1">
      <alignment vertical="center" wrapText="1"/>
    </xf>
    <xf numFmtId="0" fontId="7" fillId="2" borderId="16" xfId="4" applyFont="1" applyFill="1" applyBorder="1" applyAlignment="1">
      <alignment horizontal="center" vertical="center" wrapText="1"/>
    </xf>
    <xf numFmtId="171" fontId="0" fillId="0" borderId="44" xfId="3" applyNumberFormat="1" applyFont="1" applyBorder="1" applyAlignment="1">
      <alignment vertical="center" wrapText="1"/>
    </xf>
    <xf numFmtId="171" fontId="0" fillId="0" borderId="35" xfId="3" applyNumberFormat="1" applyFont="1" applyBorder="1" applyAlignment="1">
      <alignment vertical="center" wrapText="1"/>
    </xf>
    <xf numFmtId="171" fontId="0" fillId="0" borderId="35" xfId="3" applyNumberFormat="1" applyFont="1" applyFill="1" applyBorder="1" applyAlignment="1">
      <alignment vertical="center" wrapText="1"/>
    </xf>
    <xf numFmtId="0" fontId="2" fillId="0" borderId="35" xfId="4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71" fontId="2" fillId="0" borderId="15" xfId="3" applyNumberFormat="1" applyFont="1" applyFill="1" applyBorder="1" applyAlignment="1">
      <alignment vertical="center" wrapText="1"/>
    </xf>
    <xf numFmtId="171" fontId="2" fillId="0" borderId="14" xfId="3" applyNumberFormat="1" applyFont="1" applyFill="1" applyBorder="1" applyAlignment="1">
      <alignment vertical="center" wrapText="1"/>
    </xf>
    <xf numFmtId="171" fontId="2" fillId="0" borderId="44" xfId="3" applyNumberFormat="1" applyFont="1" applyFill="1" applyBorder="1" applyAlignment="1">
      <alignment vertical="center" wrapText="1"/>
    </xf>
    <xf numFmtId="171" fontId="2" fillId="0" borderId="24" xfId="3" applyNumberFormat="1" applyFont="1" applyFill="1" applyBorder="1" applyAlignment="1">
      <alignment vertical="center" wrapText="1"/>
    </xf>
    <xf numFmtId="171" fontId="2" fillId="0" borderId="1" xfId="3" applyNumberFormat="1" applyFont="1" applyFill="1" applyBorder="1" applyAlignment="1">
      <alignment vertical="center" wrapText="1"/>
    </xf>
    <xf numFmtId="171" fontId="2" fillId="0" borderId="35" xfId="3" applyNumberFormat="1" applyFont="1" applyFill="1" applyBorder="1" applyAlignment="1">
      <alignment vertical="center" wrapText="1"/>
    </xf>
    <xf numFmtId="173" fontId="2" fillId="0" borderId="12" xfId="3" applyNumberFormat="1" applyFont="1" applyFill="1" applyBorder="1" applyAlignment="1">
      <alignment vertical="center" wrapText="1"/>
    </xf>
    <xf numFmtId="171" fontId="2" fillId="0" borderId="8" xfId="3" applyNumberFormat="1" applyFont="1" applyFill="1" applyBorder="1" applyAlignment="1">
      <alignment vertical="center" wrapText="1"/>
    </xf>
    <xf numFmtId="173" fontId="2" fillId="0" borderId="1" xfId="3" applyNumberFormat="1" applyFont="1" applyFill="1" applyBorder="1" applyAlignment="1">
      <alignment vertical="center" wrapText="1"/>
    </xf>
    <xf numFmtId="0" fontId="2" fillId="0" borderId="12" xfId="4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/>
    </xf>
    <xf numFmtId="164" fontId="16" fillId="0" borderId="0" xfId="2" applyNumberFormat="1" applyFont="1" applyBorder="1" applyAlignment="1">
      <alignment horizontal="right" vertical="center" wrapText="1"/>
    </xf>
    <xf numFmtId="0" fontId="17" fillId="0" borderId="0" xfId="6" applyFont="1"/>
    <xf numFmtId="0" fontId="18" fillId="3" borderId="1" xfId="6" applyFont="1" applyFill="1" applyBorder="1"/>
    <xf numFmtId="170" fontId="18" fillId="3" borderId="1" xfId="7" applyNumberFormat="1" applyFont="1" applyFill="1" applyBorder="1"/>
    <xf numFmtId="0" fontId="1" fillId="0" borderId="0" xfId="6"/>
    <xf numFmtId="0" fontId="8" fillId="0" borderId="0" xfId="6" applyFont="1"/>
    <xf numFmtId="0" fontId="8" fillId="0" borderId="1" xfId="6" applyFont="1" applyBorder="1"/>
    <xf numFmtId="0" fontId="1" fillId="0" borderId="1" xfId="6" applyBorder="1"/>
    <xf numFmtId="170" fontId="8" fillId="0" borderId="1" xfId="7" applyNumberFormat="1" applyFont="1" applyBorder="1"/>
    <xf numFmtId="11" fontId="8" fillId="0" borderId="1" xfId="6" applyNumberFormat="1" applyFont="1" applyBorder="1"/>
    <xf numFmtId="170" fontId="0" fillId="0" borderId="0" xfId="7" applyNumberFormat="1" applyFont="1"/>
    <xf numFmtId="169" fontId="18" fillId="3" borderId="1" xfId="2" applyNumberFormat="1" applyFont="1" applyFill="1" applyBorder="1" applyAlignment="1">
      <alignment horizontal="center"/>
    </xf>
    <xf numFmtId="169" fontId="1" fillId="0" borderId="0" xfId="2" applyNumberFormat="1" applyFont="1"/>
    <xf numFmtId="169" fontId="1" fillId="0" borderId="1" xfId="2" applyNumberFormat="1" applyFont="1" applyBorder="1"/>
    <xf numFmtId="0" fontId="7" fillId="2" borderId="13" xfId="4" applyFont="1" applyFill="1" applyBorder="1" applyAlignment="1">
      <alignment horizontal="left" vertical="center" wrapText="1"/>
    </xf>
    <xf numFmtId="0" fontId="7" fillId="2" borderId="13" xfId="4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left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7" fillId="2" borderId="59" xfId="4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vertical="center" wrapText="1"/>
    </xf>
    <xf numFmtId="172" fontId="7" fillId="2" borderId="42" xfId="0" applyNumberFormat="1" applyFont="1" applyFill="1" applyBorder="1" applyAlignment="1">
      <alignment vertical="center" wrapText="1"/>
    </xf>
    <xf numFmtId="171" fontId="8" fillId="0" borderId="6" xfId="2" applyNumberFormat="1" applyFont="1" applyBorder="1" applyAlignment="1" applyProtection="1">
      <alignment vertical="center" wrapText="1"/>
      <protection hidden="1"/>
    </xf>
    <xf numFmtId="171" fontId="8" fillId="0" borderId="24" xfId="2" applyNumberFormat="1" applyFont="1" applyBorder="1" applyAlignment="1" applyProtection="1">
      <alignment vertical="center" wrapText="1"/>
      <protection hidden="1"/>
    </xf>
    <xf numFmtId="171" fontId="8" fillId="0" borderId="8" xfId="2" applyNumberFormat="1" applyFont="1" applyBorder="1" applyAlignment="1" applyProtection="1">
      <alignment vertical="center" wrapText="1"/>
      <protection hidden="1"/>
    </xf>
    <xf numFmtId="171" fontId="8" fillId="0" borderId="9" xfId="2" applyNumberFormat="1" applyFont="1" applyBorder="1" applyAlignment="1" applyProtection="1">
      <alignment vertical="center" wrapText="1"/>
      <protection hidden="1"/>
    </xf>
    <xf numFmtId="0" fontId="8" fillId="0" borderId="3" xfId="0" applyFont="1" applyBorder="1" applyAlignment="1" applyProtection="1">
      <alignment vertical="center" wrapText="1"/>
      <protection locked="0"/>
    </xf>
    <xf numFmtId="171" fontId="8" fillId="0" borderId="7" xfId="2" applyNumberFormat="1" applyFont="1" applyBorder="1" applyAlignment="1" applyProtection="1">
      <alignment vertical="center" wrapText="1"/>
      <protection locked="0"/>
    </xf>
    <xf numFmtId="171" fontId="15" fillId="0" borderId="11" xfId="2" applyNumberFormat="1" applyFont="1" applyFill="1" applyBorder="1" applyAlignment="1" applyProtection="1">
      <alignment vertical="center" wrapText="1"/>
      <protection locked="0"/>
    </xf>
    <xf numFmtId="171" fontId="15" fillId="0" borderId="7" xfId="2" applyNumberFormat="1" applyFont="1" applyFill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171" fontId="8" fillId="0" borderId="1" xfId="2" applyNumberFormat="1" applyFont="1" applyBorder="1" applyAlignment="1" applyProtection="1">
      <alignment vertical="center" wrapText="1"/>
      <protection locked="0"/>
    </xf>
    <xf numFmtId="171" fontId="15" fillId="0" borderId="12" xfId="2" applyNumberFormat="1" applyFont="1" applyFill="1" applyBorder="1" applyAlignment="1" applyProtection="1">
      <alignment vertical="center" wrapText="1"/>
      <protection locked="0"/>
    </xf>
    <xf numFmtId="171" fontId="15" fillId="0" borderId="1" xfId="2" applyNumberFormat="1" applyFont="1" applyFill="1" applyBorder="1" applyAlignment="1" applyProtection="1">
      <alignment vertical="center" wrapText="1"/>
      <protection locked="0"/>
    </xf>
    <xf numFmtId="171" fontId="8" fillId="0" borderId="1" xfId="2" applyNumberFormat="1" applyFont="1" applyFill="1" applyBorder="1" applyAlignment="1" applyProtection="1">
      <alignment vertical="center" wrapText="1"/>
      <protection locked="0"/>
    </xf>
    <xf numFmtId="0" fontId="8" fillId="0" borderId="4" xfId="0" applyFont="1" applyBorder="1" applyProtection="1"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171" fontId="8" fillId="0" borderId="2" xfId="2" applyNumberFormat="1" applyFont="1" applyBorder="1" applyAlignment="1" applyProtection="1">
      <alignment vertical="center" wrapText="1"/>
      <protection locked="0"/>
    </xf>
    <xf numFmtId="171" fontId="15" fillId="0" borderId="13" xfId="2" applyNumberFormat="1" applyFont="1" applyFill="1" applyBorder="1" applyAlignment="1" applyProtection="1">
      <alignment vertical="center" wrapText="1"/>
      <protection locked="0"/>
    </xf>
    <xf numFmtId="171" fontId="15" fillId="0" borderId="2" xfId="2" applyNumberFormat="1" applyFont="1" applyFill="1" applyBorder="1" applyAlignment="1" applyProtection="1">
      <alignment vertical="center" wrapText="1"/>
      <protection locked="0"/>
    </xf>
    <xf numFmtId="171" fontId="8" fillId="0" borderId="6" xfId="2" applyNumberFormat="1" applyFont="1" applyBorder="1" applyAlignment="1" applyProtection="1">
      <alignment vertical="center" wrapText="1"/>
      <protection locked="0"/>
    </xf>
    <xf numFmtId="171" fontId="8" fillId="0" borderId="8" xfId="2" applyNumberFormat="1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171" fontId="8" fillId="0" borderId="9" xfId="2" applyNumberFormat="1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171" fontId="0" fillId="0" borderId="13" xfId="0" applyNumberFormat="1" applyBorder="1" applyAlignment="1" applyProtection="1">
      <alignment vertical="center" wrapText="1"/>
      <protection locked="0"/>
    </xf>
    <xf numFmtId="171" fontId="0" fillId="0" borderId="3" xfId="0" applyNumberFormat="1" applyBorder="1" applyAlignment="1" applyProtection="1">
      <alignment vertical="center" wrapText="1"/>
      <protection hidden="1"/>
    </xf>
    <xf numFmtId="171" fontId="0" fillId="0" borderId="54" xfId="0" applyNumberFormat="1" applyBorder="1" applyAlignment="1" applyProtection="1">
      <alignment vertical="center" wrapText="1"/>
      <protection hidden="1"/>
    </xf>
    <xf numFmtId="171" fontId="0" fillId="0" borderId="19" xfId="0" applyNumberFormat="1" applyBorder="1" applyAlignment="1" applyProtection="1">
      <alignment vertical="center" wrapText="1"/>
      <protection hidden="1"/>
    </xf>
    <xf numFmtId="0" fontId="2" fillId="0" borderId="24" xfId="0" applyFont="1" applyBorder="1" applyAlignment="1" applyProtection="1">
      <alignment vertical="center" wrapText="1"/>
      <protection locked="0"/>
    </xf>
    <xf numFmtId="0" fontId="2" fillId="0" borderId="14" xfId="4" applyFont="1" applyBorder="1" applyAlignment="1" applyProtection="1">
      <alignment vertical="center" wrapText="1"/>
      <protection locked="0"/>
    </xf>
    <xf numFmtId="0" fontId="2" fillId="0" borderId="24" xfId="4" applyFont="1" applyBorder="1" applyAlignment="1" applyProtection="1">
      <alignment vertical="center" wrapText="1"/>
      <protection locked="0"/>
    </xf>
    <xf numFmtId="171" fontId="2" fillId="0" borderId="14" xfId="0" applyNumberFormat="1" applyFont="1" applyBorder="1" applyAlignment="1" applyProtection="1">
      <alignment vertical="center" wrapText="1"/>
      <protection locked="0"/>
    </xf>
    <xf numFmtId="0" fontId="2" fillId="0" borderId="44" xfId="4" applyFont="1" applyBorder="1" applyAlignment="1" applyProtection="1">
      <alignment vertical="center" wrapText="1"/>
      <protection locked="0"/>
    </xf>
    <xf numFmtId="171" fontId="2" fillId="0" borderId="15" xfId="3" applyNumberFormat="1" applyFont="1" applyFill="1" applyBorder="1" applyAlignment="1" applyProtection="1">
      <alignment vertical="center" wrapText="1"/>
      <protection locked="0"/>
    </xf>
    <xf numFmtId="171" fontId="2" fillId="0" borderId="44" xfId="0" applyNumberFormat="1" applyFont="1" applyBorder="1" applyAlignment="1" applyProtection="1">
      <alignment vertical="center" wrapText="1"/>
      <protection locked="0"/>
    </xf>
    <xf numFmtId="171" fontId="2" fillId="0" borderId="15" xfId="3" applyNumberFormat="1" applyFont="1" applyBorder="1" applyAlignment="1" applyProtection="1">
      <alignment vertical="center" wrapText="1"/>
      <protection locked="0"/>
    </xf>
    <xf numFmtId="171" fontId="2" fillId="0" borderId="4" xfId="4" applyNumberFormat="1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170" fontId="12" fillId="0" borderId="8" xfId="2" applyNumberFormat="1" applyFont="1" applyFill="1" applyBorder="1" applyAlignment="1" applyProtection="1">
      <alignment vertical="center" wrapText="1"/>
      <protection locked="0"/>
    </xf>
    <xf numFmtId="171" fontId="2" fillId="0" borderId="1" xfId="0" applyNumberFormat="1" applyFont="1" applyBorder="1" applyAlignment="1" applyProtection="1">
      <alignment vertical="center" wrapText="1"/>
      <protection locked="0"/>
    </xf>
    <xf numFmtId="169" fontId="2" fillId="0" borderId="35" xfId="2" applyNumberFormat="1" applyFont="1" applyFill="1" applyBorder="1" applyAlignment="1" applyProtection="1">
      <alignment vertical="center" wrapText="1"/>
      <protection locked="0"/>
    </xf>
    <xf numFmtId="171" fontId="2" fillId="0" borderId="12" xfId="3" applyNumberFormat="1" applyFont="1" applyFill="1" applyBorder="1" applyAlignment="1" applyProtection="1">
      <alignment vertical="center" wrapText="1"/>
      <protection locked="0"/>
    </xf>
    <xf numFmtId="0" fontId="2" fillId="0" borderId="8" xfId="4" applyFont="1" applyBorder="1" applyAlignment="1" applyProtection="1">
      <alignment vertical="center" wrapText="1"/>
      <protection locked="0"/>
    </xf>
    <xf numFmtId="0" fontId="2" fillId="0" borderId="1" xfId="4" applyFont="1" applyBorder="1" applyAlignment="1" applyProtection="1">
      <alignment vertical="center" wrapText="1"/>
      <protection locked="0"/>
    </xf>
    <xf numFmtId="171" fontId="2" fillId="0" borderId="35" xfId="0" applyNumberFormat="1" applyFont="1" applyBorder="1" applyAlignment="1" applyProtection="1">
      <alignment vertical="center" wrapText="1"/>
      <protection locked="0"/>
    </xf>
    <xf numFmtId="170" fontId="11" fillId="0" borderId="8" xfId="2" applyNumberFormat="1" applyFont="1" applyFill="1" applyBorder="1" applyAlignment="1" applyProtection="1">
      <alignment vertical="center" wrapText="1"/>
      <protection locked="0"/>
    </xf>
    <xf numFmtId="169" fontId="2" fillId="0" borderId="8" xfId="2" applyNumberFormat="1" applyFont="1" applyFill="1" applyBorder="1" applyAlignment="1" applyProtection="1">
      <alignment vertical="center" wrapText="1"/>
      <protection locked="0"/>
    </xf>
    <xf numFmtId="171" fontId="2" fillId="0" borderId="12" xfId="3" applyNumberFormat="1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71" fontId="2" fillId="0" borderId="1" xfId="3" applyNumberFormat="1" applyFont="1" applyBorder="1" applyAlignment="1" applyProtection="1">
      <alignment vertical="center" wrapText="1"/>
      <protection locked="0"/>
    </xf>
    <xf numFmtId="0" fontId="2" fillId="0" borderId="35" xfId="4" applyFont="1" applyBorder="1" applyAlignment="1" applyProtection="1">
      <alignment vertical="center" wrapText="1"/>
      <protection locked="0"/>
    </xf>
    <xf numFmtId="171" fontId="2" fillId="0" borderId="35" xfId="3" applyNumberFormat="1" applyFont="1" applyBorder="1" applyAlignment="1" applyProtection="1">
      <alignment vertical="center" wrapText="1"/>
      <protection locked="0"/>
    </xf>
    <xf numFmtId="171" fontId="2" fillId="0" borderId="14" xfId="0" applyNumberFormat="1" applyFont="1" applyBorder="1" applyAlignment="1" applyProtection="1">
      <alignment vertical="center" wrapText="1"/>
      <protection hidden="1"/>
    </xf>
    <xf numFmtId="169" fontId="2" fillId="0" borderId="15" xfId="2" applyNumberFormat="1" applyFont="1" applyBorder="1" applyAlignment="1" applyProtection="1">
      <alignment vertical="center" wrapText="1"/>
      <protection locked="0"/>
    </xf>
    <xf numFmtId="169" fontId="12" fillId="0" borderId="12" xfId="2" applyNumberFormat="1" applyFont="1" applyFill="1" applyBorder="1" applyAlignment="1" applyProtection="1">
      <alignment vertical="center" wrapText="1"/>
      <protection locked="0"/>
    </xf>
    <xf numFmtId="169" fontId="2" fillId="0" borderId="12" xfId="2" applyNumberFormat="1" applyFont="1" applyBorder="1" applyAlignment="1" applyProtection="1">
      <alignment vertical="center" wrapText="1"/>
      <protection locked="0"/>
    </xf>
    <xf numFmtId="0" fontId="2" fillId="0" borderId="14" xfId="8" applyNumberFormat="1" applyFont="1" applyBorder="1" applyAlignment="1" applyProtection="1">
      <alignment vertical="center" wrapText="1"/>
      <protection locked="0"/>
    </xf>
    <xf numFmtId="0" fontId="12" fillId="0" borderId="1" xfId="8" applyNumberFormat="1" applyFont="1" applyFill="1" applyBorder="1" applyAlignment="1" applyProtection="1">
      <alignment vertical="center" wrapText="1"/>
      <protection locked="0"/>
    </xf>
    <xf numFmtId="0" fontId="2" fillId="0" borderId="1" xfId="8" applyNumberFormat="1" applyFont="1" applyBorder="1" applyAlignment="1" applyProtection="1">
      <alignment vertical="center" wrapText="1"/>
      <protection locked="0"/>
    </xf>
    <xf numFmtId="169" fontId="2" fillId="0" borderId="24" xfId="4" applyNumberFormat="1" applyFont="1" applyBorder="1" applyAlignment="1" applyProtection="1">
      <alignment vertical="center" wrapText="1"/>
      <protection locked="0"/>
    </xf>
    <xf numFmtId="169" fontId="4" fillId="0" borderId="56" xfId="4" applyNumberFormat="1" applyBorder="1"/>
    <xf numFmtId="169" fontId="4" fillId="0" borderId="60" xfId="4" applyNumberFormat="1" applyBorder="1"/>
    <xf numFmtId="169" fontId="7" fillId="2" borderId="21" xfId="4" applyNumberFormat="1" applyFont="1" applyFill="1" applyBorder="1"/>
    <xf numFmtId="171" fontId="4" fillId="0" borderId="43" xfId="4" applyNumberFormat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171" fontId="0" fillId="0" borderId="1" xfId="0" applyNumberFormat="1" applyBorder="1" applyAlignment="1" applyProtection="1">
      <alignment vertical="center" wrapText="1"/>
      <protection hidden="1"/>
    </xf>
    <xf numFmtId="0" fontId="2" fillId="0" borderId="0" xfId="4" applyFont="1" applyAlignment="1" applyProtection="1">
      <alignment vertical="center" wrapText="1"/>
      <protection locked="0"/>
    </xf>
    <xf numFmtId="0" fontId="7" fillId="2" borderId="2" xfId="4" applyFont="1" applyFill="1" applyBorder="1" applyAlignment="1" applyProtection="1">
      <alignment horizontal="center" vertical="center" wrapText="1"/>
      <protection locked="0"/>
    </xf>
    <xf numFmtId="0" fontId="7" fillId="2" borderId="16" xfId="4" applyFont="1" applyFill="1" applyBorder="1" applyAlignment="1" applyProtection="1">
      <alignment horizontal="center" vertical="center" wrapText="1"/>
      <protection locked="0"/>
    </xf>
    <xf numFmtId="0" fontId="7" fillId="2" borderId="13" xfId="4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Alignment="1" applyProtection="1">
      <alignment vertical="center" wrapText="1"/>
      <protection locked="0"/>
    </xf>
    <xf numFmtId="0" fontId="0" fillId="5" borderId="0" xfId="0" applyFill="1" applyAlignment="1" applyProtection="1">
      <alignment vertical="center" wrapText="1"/>
      <protection locked="0"/>
    </xf>
    <xf numFmtId="0" fontId="7" fillId="2" borderId="36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164" fontId="9" fillId="0" borderId="0" xfId="2" applyNumberFormat="1" applyFont="1" applyBorder="1" applyAlignment="1">
      <alignment horizontal="right" vertical="center" wrapText="1"/>
    </xf>
    <xf numFmtId="164" fontId="9" fillId="0" borderId="0" xfId="2" applyNumberFormat="1" applyFont="1" applyFill="1" applyBorder="1" applyAlignment="1">
      <alignment horizontal="right" vertical="center" wrapText="1"/>
    </xf>
    <xf numFmtId="171" fontId="0" fillId="0" borderId="1" xfId="2" applyNumberFormat="1" applyFont="1" applyFill="1" applyBorder="1" applyAlignment="1" applyProtection="1">
      <alignment vertical="center" wrapText="1"/>
      <protection hidden="1"/>
    </xf>
    <xf numFmtId="171" fontId="7" fillId="4" borderId="1" xfId="2" applyNumberFormat="1" applyFont="1" applyFill="1" applyBorder="1" applyAlignment="1" applyProtection="1">
      <alignment vertical="center" wrapText="1"/>
      <protection hidden="1"/>
    </xf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0" applyNumberFormat="1"/>
    <xf numFmtId="0" fontId="22" fillId="0" borderId="64" xfId="0" applyFont="1" applyBorder="1" applyAlignment="1">
      <alignment horizontal="center" vertical="center" wrapText="1"/>
    </xf>
    <xf numFmtId="0" fontId="23" fillId="0" borderId="62" xfId="0" applyFont="1" applyBorder="1" applyAlignment="1">
      <alignment vertical="center" wrapText="1"/>
    </xf>
    <xf numFmtId="165" fontId="0" fillId="0" borderId="0" xfId="0" applyNumberFormat="1"/>
    <xf numFmtId="165" fontId="23" fillId="0" borderId="41" xfId="0" applyNumberFormat="1" applyFont="1" applyBorder="1" applyAlignment="1">
      <alignment horizontal="right" vertical="center" wrapText="1"/>
    </xf>
    <xf numFmtId="0" fontId="23" fillId="0" borderId="64" xfId="0" applyFont="1" applyBorder="1" applyAlignment="1">
      <alignment horizontal="right" vertical="center" wrapText="1"/>
    </xf>
    <xf numFmtId="0" fontId="22" fillId="0" borderId="62" xfId="0" applyFont="1" applyBorder="1" applyAlignment="1">
      <alignment vertical="center" wrapText="1"/>
    </xf>
    <xf numFmtId="166" fontId="23" fillId="0" borderId="64" xfId="9" applyFont="1" applyBorder="1" applyAlignment="1">
      <alignment vertical="center" wrapText="1"/>
    </xf>
    <xf numFmtId="166" fontId="23" fillId="0" borderId="41" xfId="9" applyFont="1" applyBorder="1" applyAlignment="1">
      <alignment horizontal="right" vertical="center" wrapText="1"/>
    </xf>
    <xf numFmtId="166" fontId="23" fillId="7" borderId="41" xfId="9" applyFont="1" applyFill="1" applyBorder="1" applyAlignment="1">
      <alignment horizontal="right" vertical="center" wrapText="1"/>
    </xf>
    <xf numFmtId="166" fontId="23" fillId="0" borderId="64" xfId="9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166" fontId="0" fillId="0" borderId="1" xfId="9" applyFont="1" applyBorder="1" applyAlignment="1">
      <alignment vertical="center"/>
    </xf>
    <xf numFmtId="0" fontId="0" fillId="0" borderId="1" xfId="0" applyBorder="1" applyAlignment="1">
      <alignment vertical="center"/>
    </xf>
    <xf numFmtId="169" fontId="2" fillId="0" borderId="1" xfId="4" applyNumberFormat="1" applyFont="1" applyBorder="1" applyAlignment="1" applyProtection="1">
      <alignment vertical="center" wrapText="1"/>
      <protection hidden="1"/>
    </xf>
    <xf numFmtId="166" fontId="24" fillId="9" borderId="1" xfId="0" applyNumberFormat="1" applyFont="1" applyFill="1" applyBorder="1" applyAlignment="1">
      <alignment vertical="center"/>
    </xf>
    <xf numFmtId="171" fontId="0" fillId="11" borderId="1" xfId="2" applyNumberFormat="1" applyFont="1" applyFill="1" applyBorder="1" applyAlignment="1" applyProtection="1">
      <alignment vertical="center" wrapText="1"/>
      <protection hidden="1"/>
    </xf>
    <xf numFmtId="171" fontId="0" fillId="11" borderId="1" xfId="0" applyNumberFormat="1" applyFill="1" applyBorder="1" applyAlignment="1" applyProtection="1">
      <alignment vertical="center" wrapText="1"/>
      <protection hidden="1"/>
    </xf>
    <xf numFmtId="0" fontId="7" fillId="4" borderId="14" xfId="0" applyFont="1" applyFill="1" applyBorder="1" applyAlignment="1" applyProtection="1">
      <alignment vertical="center" wrapText="1"/>
      <protection locked="0"/>
    </xf>
    <xf numFmtId="171" fontId="7" fillId="4" borderId="14" xfId="2" applyNumberFormat="1" applyFont="1" applyFill="1" applyBorder="1" applyAlignment="1" applyProtection="1">
      <alignment vertical="center" wrapText="1"/>
      <protection hidden="1"/>
    </xf>
    <xf numFmtId="0" fontId="7" fillId="4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171" fontId="0" fillId="12" borderId="1" xfId="0" applyNumberFormat="1" applyFill="1" applyBorder="1" applyAlignment="1">
      <alignment vertical="center"/>
    </xf>
    <xf numFmtId="17" fontId="24" fillId="8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6" fontId="0" fillId="0" borderId="1" xfId="0" applyNumberForma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24" xfId="0" applyFont="1" applyBorder="1" applyAlignment="1">
      <alignment vertical="center" wrapText="1"/>
    </xf>
    <xf numFmtId="171" fontId="2" fillId="0" borderId="1" xfId="2" applyNumberFormat="1" applyFont="1" applyBorder="1" applyAlignment="1">
      <alignment vertical="center" wrapText="1"/>
    </xf>
    <xf numFmtId="175" fontId="0" fillId="0" borderId="1" xfId="0" applyNumberFormat="1" applyBorder="1" applyAlignment="1">
      <alignment vertical="center"/>
    </xf>
    <xf numFmtId="175" fontId="2" fillId="0" borderId="1" xfId="4" applyNumberFormat="1" applyFont="1" applyBorder="1" applyAlignment="1" applyProtection="1">
      <alignment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24" fillId="8" borderId="1" xfId="0" applyFont="1" applyFill="1" applyBorder="1" applyAlignment="1">
      <alignment horizontal="center" vertical="center"/>
    </xf>
    <xf numFmtId="14" fontId="25" fillId="10" borderId="1" xfId="0" applyNumberFormat="1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 vertical="center" wrapText="1"/>
    </xf>
    <xf numFmtId="0" fontId="5" fillId="12" borderId="69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7" borderId="37" xfId="0" applyFont="1" applyFill="1" applyBorder="1" applyAlignment="1">
      <alignment horizontal="center" vertical="center" wrapText="1"/>
    </xf>
    <xf numFmtId="0" fontId="22" fillId="7" borderId="19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7" fillId="2" borderId="51" xfId="4" applyFont="1" applyFill="1" applyBorder="1" applyAlignment="1">
      <alignment horizontal="center" vertical="center" wrapText="1"/>
    </xf>
    <xf numFmtId="0" fontId="7" fillId="2" borderId="52" xfId="4" applyFont="1" applyFill="1" applyBorder="1" applyAlignment="1">
      <alignment horizontal="center" vertical="center" wrapText="1"/>
    </xf>
    <xf numFmtId="0" fontId="7" fillId="2" borderId="58" xfId="4" applyFont="1" applyFill="1" applyBorder="1" applyAlignment="1">
      <alignment horizontal="center" vertical="center" wrapText="1"/>
    </xf>
    <xf numFmtId="0" fontId="7" fillId="2" borderId="53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left" vertical="center" wrapText="1"/>
    </xf>
    <xf numFmtId="0" fontId="7" fillId="2" borderId="2" xfId="4" applyFont="1" applyFill="1" applyBorder="1" applyAlignment="1">
      <alignment horizontal="left" vertical="center" wrapText="1"/>
    </xf>
    <xf numFmtId="0" fontId="7" fillId="2" borderId="6" xfId="4" applyFont="1" applyFill="1" applyBorder="1" applyAlignment="1" applyProtection="1">
      <alignment horizontal="center" vertical="center" wrapText="1"/>
      <protection locked="0"/>
    </xf>
    <xf numFmtId="0" fontId="7" fillId="2" borderId="8" xfId="4" applyFont="1" applyFill="1" applyBorder="1" applyAlignment="1" applyProtection="1">
      <alignment horizontal="center" vertical="center" wrapText="1"/>
      <protection locked="0"/>
    </xf>
    <xf numFmtId="0" fontId="7" fillId="2" borderId="9" xfId="4" applyFont="1" applyFill="1" applyBorder="1" applyAlignment="1" applyProtection="1">
      <alignment horizontal="center" vertical="center" wrapText="1"/>
      <protection locked="0"/>
    </xf>
    <xf numFmtId="0" fontId="7" fillId="2" borderId="7" xfId="4" applyFont="1" applyFill="1" applyBorder="1" applyAlignment="1" applyProtection="1">
      <alignment horizontal="center" vertical="center" wrapText="1"/>
      <protection locked="0"/>
    </xf>
    <xf numFmtId="0" fontId="7" fillId="2" borderId="1" xfId="4" applyFont="1" applyFill="1" applyBorder="1" applyAlignment="1" applyProtection="1">
      <alignment horizontal="center" vertical="center" wrapText="1"/>
      <protection locked="0"/>
    </xf>
    <xf numFmtId="0" fontId="7" fillId="2" borderId="2" xfId="4" applyFont="1" applyFill="1" applyBorder="1" applyAlignment="1" applyProtection="1">
      <alignment horizontal="center" vertical="center" wrapText="1"/>
      <protection locked="0"/>
    </xf>
    <xf numFmtId="0" fontId="7" fillId="2" borderId="39" xfId="4" applyFont="1" applyFill="1" applyBorder="1" applyAlignment="1">
      <alignment horizontal="center" vertical="center" wrapText="1"/>
    </xf>
    <xf numFmtId="0" fontId="7" fillId="2" borderId="40" xfId="4" applyFont="1" applyFill="1" applyBorder="1" applyAlignment="1">
      <alignment horizontal="center" vertical="center" wrapText="1"/>
    </xf>
    <xf numFmtId="0" fontId="7" fillId="2" borderId="30" xfId="4" applyFont="1" applyFill="1" applyBorder="1" applyAlignment="1">
      <alignment horizontal="center" vertical="center" wrapText="1"/>
    </xf>
    <xf numFmtId="0" fontId="7" fillId="2" borderId="46" xfId="4" applyFont="1" applyFill="1" applyBorder="1" applyAlignment="1" applyProtection="1">
      <alignment horizontal="center" vertical="center" wrapText="1"/>
      <protection locked="0"/>
    </xf>
    <xf numFmtId="0" fontId="7" fillId="2" borderId="47" xfId="4" applyFont="1" applyFill="1" applyBorder="1" applyAlignment="1" applyProtection="1">
      <alignment horizontal="center" vertical="center" wrapText="1"/>
      <protection locked="0"/>
    </xf>
    <xf numFmtId="0" fontId="7" fillId="2" borderId="25" xfId="4" applyFont="1" applyFill="1" applyBorder="1" applyAlignment="1" applyProtection="1">
      <alignment horizontal="center" vertical="center" wrapText="1"/>
      <protection locked="0"/>
    </xf>
    <xf numFmtId="0" fontId="7" fillId="2" borderId="35" xfId="4" applyFont="1" applyFill="1" applyBorder="1" applyAlignment="1" applyProtection="1">
      <alignment horizontal="center" vertical="center" wrapText="1"/>
      <protection locked="0"/>
    </xf>
    <xf numFmtId="0" fontId="7" fillId="2" borderId="45" xfId="4" applyFont="1" applyFill="1" applyBorder="1" applyAlignment="1" applyProtection="1">
      <alignment horizontal="center" vertical="center" wrapText="1"/>
      <protection locked="0"/>
    </xf>
    <xf numFmtId="0" fontId="7" fillId="2" borderId="56" xfId="4" applyFont="1" applyFill="1" applyBorder="1" applyAlignment="1" applyProtection="1">
      <alignment horizontal="center" vertical="center" wrapText="1"/>
      <protection locked="0"/>
    </xf>
    <xf numFmtId="0" fontId="7" fillId="2" borderId="11" xfId="4" applyFont="1" applyFill="1" applyBorder="1" applyAlignment="1" applyProtection="1">
      <alignment horizontal="center" vertical="center" wrapText="1"/>
      <protection locked="0"/>
    </xf>
    <xf numFmtId="0" fontId="7" fillId="2" borderId="12" xfId="4" applyFont="1" applyFill="1" applyBorder="1" applyAlignment="1" applyProtection="1">
      <alignment horizontal="center" vertical="center" wrapText="1"/>
      <protection locked="0"/>
    </xf>
    <xf numFmtId="0" fontId="7" fillId="2" borderId="13" xfId="4" applyFont="1" applyFill="1" applyBorder="1" applyAlignment="1" applyProtection="1">
      <alignment horizontal="center" vertical="center" wrapText="1"/>
      <protection locked="0"/>
    </xf>
    <xf numFmtId="0" fontId="7" fillId="2" borderId="3" xfId="4" applyFont="1" applyFill="1" applyBorder="1" applyAlignment="1" applyProtection="1">
      <alignment horizontal="center" vertical="center" wrapText="1"/>
      <protection locked="0"/>
    </xf>
    <xf numFmtId="0" fontId="7" fillId="2" borderId="4" xfId="4" applyFont="1" applyFill="1" applyBorder="1" applyAlignment="1" applyProtection="1">
      <alignment horizontal="center" vertical="center" wrapText="1"/>
      <protection locked="0"/>
    </xf>
    <xf numFmtId="0" fontId="7" fillId="2" borderId="34" xfId="4" applyFont="1" applyFill="1" applyBorder="1" applyAlignment="1" applyProtection="1">
      <alignment horizontal="center" vertical="center" wrapText="1"/>
      <protection locked="0"/>
    </xf>
    <xf numFmtId="0" fontId="7" fillId="2" borderId="37" xfId="0" applyFont="1" applyFill="1" applyBorder="1" applyAlignment="1">
      <alignment horizontal="center" vertical="center" textRotation="90"/>
    </xf>
    <xf numFmtId="0" fontId="7" fillId="2" borderId="38" xfId="0" applyFont="1" applyFill="1" applyBorder="1" applyAlignment="1">
      <alignment horizontal="center" vertical="center" textRotation="90"/>
    </xf>
    <xf numFmtId="0" fontId="7" fillId="2" borderId="19" xfId="0" applyFont="1" applyFill="1" applyBorder="1" applyAlignment="1">
      <alignment horizontal="center" vertical="center" textRotation="90"/>
    </xf>
    <xf numFmtId="0" fontId="7" fillId="6" borderId="37" xfId="0" applyFont="1" applyFill="1" applyBorder="1" applyAlignment="1">
      <alignment horizontal="center" vertical="center" textRotation="90" wrapText="1"/>
    </xf>
    <xf numFmtId="0" fontId="7" fillId="6" borderId="38" xfId="0" applyFont="1" applyFill="1" applyBorder="1" applyAlignment="1">
      <alignment horizontal="center" vertical="center" textRotation="90" wrapText="1"/>
    </xf>
    <xf numFmtId="0" fontId="7" fillId="6" borderId="19" xfId="0" applyFont="1" applyFill="1" applyBorder="1" applyAlignment="1">
      <alignment horizontal="center" vertical="center" textRotation="90" wrapText="1"/>
    </xf>
    <xf numFmtId="0" fontId="19" fillId="2" borderId="0" xfId="0" applyFont="1" applyFill="1" applyAlignment="1" applyProtection="1">
      <alignment horizontal="center" vertical="center" wrapText="1"/>
      <protection locked="0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37" xfId="4" applyFont="1" applyFill="1" applyBorder="1" applyAlignment="1">
      <alignment horizontal="center" vertical="center" wrapText="1"/>
    </xf>
    <xf numFmtId="0" fontId="7" fillId="2" borderId="38" xfId="4" applyFont="1" applyFill="1" applyBorder="1" applyAlignment="1">
      <alignment horizontal="center" vertical="center" wrapText="1"/>
    </xf>
    <xf numFmtId="0" fontId="7" fillId="2" borderId="19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7" fillId="2" borderId="35" xfId="4" applyFont="1" applyFill="1" applyBorder="1" applyAlignment="1">
      <alignment horizontal="center" vertical="center" wrapText="1"/>
    </xf>
    <xf numFmtId="0" fontId="7" fillId="2" borderId="45" xfId="4" applyFont="1" applyFill="1" applyBorder="1" applyAlignment="1">
      <alignment horizontal="center" vertical="center" wrapText="1"/>
    </xf>
    <xf numFmtId="0" fontId="7" fillId="2" borderId="56" xfId="4" applyFont="1" applyFill="1" applyBorder="1" applyAlignment="1">
      <alignment horizontal="center" vertical="center" wrapText="1"/>
    </xf>
    <xf numFmtId="0" fontId="7" fillId="2" borderId="39" xfId="4" applyFont="1" applyFill="1" applyBorder="1" applyAlignment="1">
      <alignment horizontal="left"/>
    </xf>
    <xf numFmtId="0" fontId="7" fillId="2" borderId="30" xfId="4" applyFont="1" applyFill="1" applyBorder="1" applyAlignment="1">
      <alignment horizontal="left"/>
    </xf>
    <xf numFmtId="0" fontId="7" fillId="2" borderId="3" xfId="4" applyFont="1" applyFill="1" applyBorder="1" applyAlignment="1">
      <alignment horizontal="center" vertical="center"/>
    </xf>
    <xf numFmtId="0" fontId="7" fillId="2" borderId="4" xfId="4" applyFont="1" applyFill="1" applyBorder="1" applyAlignment="1">
      <alignment horizontal="center" vertical="center"/>
    </xf>
    <xf numFmtId="0" fontId="7" fillId="2" borderId="5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 wrapText="1"/>
    </xf>
    <xf numFmtId="0" fontId="7" fillId="2" borderId="33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0" fontId="7" fillId="2" borderId="34" xfId="4" applyFont="1" applyFill="1" applyBorder="1" applyAlignment="1">
      <alignment horizontal="center" vertical="center" wrapText="1"/>
    </xf>
    <xf numFmtId="0" fontId="7" fillId="2" borderId="11" xfId="4" applyFont="1" applyFill="1" applyBorder="1" applyAlignment="1">
      <alignment horizontal="center" vertical="center" wrapText="1"/>
    </xf>
    <xf numFmtId="0" fontId="7" fillId="2" borderId="46" xfId="4" applyFont="1" applyFill="1" applyBorder="1" applyAlignment="1">
      <alignment horizontal="center" vertical="center" wrapText="1"/>
    </xf>
    <xf numFmtId="0" fontId="7" fillId="2" borderId="47" xfId="4" applyFont="1" applyFill="1" applyBorder="1" applyAlignment="1">
      <alignment horizontal="center" vertical="center" wrapText="1"/>
    </xf>
    <xf numFmtId="0" fontId="7" fillId="2" borderId="25" xfId="4" applyFont="1" applyFill="1" applyBorder="1" applyAlignment="1">
      <alignment horizontal="center" vertical="center" wrapText="1"/>
    </xf>
    <xf numFmtId="0" fontId="7" fillId="2" borderId="3" xfId="4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7" fillId="2" borderId="21" xfId="4" applyFont="1" applyFill="1" applyBorder="1" applyAlignment="1">
      <alignment horizontal="center" vertical="center" wrapText="1"/>
    </xf>
    <xf numFmtId="0" fontId="7" fillId="2" borderId="57" xfId="4" applyFont="1" applyFill="1" applyBorder="1" applyAlignment="1">
      <alignment horizontal="center" vertical="center" wrapText="1"/>
    </xf>
    <xf numFmtId="0" fontId="7" fillId="2" borderId="48" xfId="4" applyFont="1" applyFill="1" applyBorder="1" applyAlignment="1">
      <alignment horizontal="center" vertical="center" wrapText="1"/>
    </xf>
    <xf numFmtId="0" fontId="7" fillId="2" borderId="50" xfId="4" applyFont="1" applyFill="1" applyBorder="1" applyAlignment="1">
      <alignment horizontal="center" vertical="center" wrapText="1"/>
    </xf>
    <xf numFmtId="0" fontId="7" fillId="2" borderId="49" xfId="4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7" fillId="2" borderId="12" xfId="4" applyFont="1" applyFill="1" applyBorder="1" applyAlignment="1">
      <alignment horizontal="center" vertical="center" wrapText="1"/>
    </xf>
    <xf numFmtId="0" fontId="7" fillId="2" borderId="13" xfId="4" applyFont="1" applyFill="1" applyBorder="1" applyAlignment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7" fillId="2" borderId="48" xfId="0" applyFont="1" applyFill="1" applyBorder="1" applyAlignment="1" applyProtection="1">
      <alignment horizontal="center" vertical="center" wrapText="1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4" xfId="0" applyFont="1" applyFill="1" applyBorder="1" applyAlignment="1" applyProtection="1">
      <alignment horizontal="center" vertical="center" wrapText="1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25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6" fontId="0" fillId="0" borderId="1" xfId="0" applyNumberFormat="1" applyBorder="1" applyAlignment="1">
      <alignment vertical="center"/>
    </xf>
  </cellXfs>
  <cellStyles count="10">
    <cellStyle name="Millares" xfId="8" builtinId="3"/>
    <cellStyle name="Millares 3" xfId="1"/>
    <cellStyle name="Moneda" xfId="2" builtinId="4"/>
    <cellStyle name="Moneda [0]" xfId="9" builtinId="7"/>
    <cellStyle name="Moneda 2" xfId="3"/>
    <cellStyle name="Moneda 3" xfId="7"/>
    <cellStyle name="Normal" xfId="0" builtinId="0"/>
    <cellStyle name="Normal 2" xfId="4"/>
    <cellStyle name="Normal 3" xfId="5"/>
    <cellStyle name="Normal 4" xfId="6"/>
  </cellStyles>
  <dxfs count="1">
    <dxf>
      <numFmt numFmtId="166" formatCode="_-&quot;$&quot;* #,##0_-;\-&quot;$&quot;* #,##0_-;_-&quot;$&quot;* &quot;-&quot;_-;_-@_-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icola.clerici\Desktop\Copia%20de%20Nicola%20Clerici%202017%20Ppto.%20Conv.%20UR%20BG%20Ok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os"/>
      <sheetName val="Listas"/>
      <sheetName val="Cot. Viajes"/>
      <sheetName val="Identificación"/>
      <sheetName val="Ppto. Global"/>
      <sheetName val="Personal"/>
      <sheetName val="Equipos Nuevos "/>
      <sheetName val="Software "/>
      <sheetName val="Servicios Técnicos "/>
      <sheetName val="Viajes"/>
      <sheetName val="Estancias Cortas"/>
      <sheetName val="Materiales e Insumos"/>
      <sheetName val="Salidas de Campo"/>
      <sheetName val="Bibliografía"/>
      <sheetName val="Licencias"/>
      <sheetName val="Talleres"/>
      <sheetName val="Publicaciones"/>
      <sheetName val="Otros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Universidad del Rosario</v>
          </cell>
        </row>
        <row r="9">
          <cell r="C9" t="str">
            <v>FCNM</v>
          </cell>
        </row>
        <row r="10">
          <cell r="C10" t="str">
            <v>Universidad de Estocolmo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Nicola Clerici" id="{EA030FA7-F365-4D22-91D3-3DF0E87EF489}" userId="Nicola Clerici" providerId="None"/>
</personList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Proyecci&#243;n%20Big%20Grant%20Nicola%20Clerici%20a%20julio%202021V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eimy Paola Rocha Pulido" refreshedDate="43074.505644907411" createdVersion="5" refreshedVersion="5" minRefreshableVersion="3" recordCount="19">
  <cacheSource type="worksheet">
    <worksheetSource ref="C2:J64" sheet="Detallado" r:id="rId2"/>
  </cacheSource>
  <cacheFields count="8">
    <cacheField name="AÑO" numFmtId="0">
      <sharedItems containsSemiMixedTypes="0" containsString="0" containsNumber="1" containsInteger="1" minValue="2017" maxValue="2017"/>
    </cacheField>
    <cacheField name="FECHA" numFmtId="14">
      <sharedItems containsSemiMixedTypes="0" containsNonDate="0" containsDate="1" containsString="0" minDate="2017-03-13T00:00:00" maxDate="2017-12-07T00:00:00"/>
    </cacheField>
    <cacheField name="RUBRO" numFmtId="0">
      <sharedItems count="3">
        <s v="Salidas de Campo"/>
        <s v="Materiales e Insumos"/>
        <s v="Servicios Técnicos"/>
      </sharedItems>
    </cacheField>
    <cacheField name="DESCRIPCIÓN" numFmtId="0">
      <sharedItems/>
    </cacheField>
    <cacheField name="PROVEEDOR" numFmtId="0">
      <sharedItems/>
    </cacheField>
    <cacheField name="ORDEN DE COMPRA _x000a_/ DOCUMENTO" numFmtId="0">
      <sharedItems containsString="0" containsBlank="1" containsNumber="1" containsInteger="1" minValue="560014614" maxValue="4500077348"/>
    </cacheField>
    <cacheField name="VALOR" numFmtId="166">
      <sharedItems containsSemiMixedTypes="0" containsString="0" containsNumber="1" containsInteger="1" minValue="152963" maxValue="20455128"/>
    </cacheField>
    <cacheField name="OBSERVACION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">
  <r>
    <n v="2017"/>
    <d v="2017-03-13T00:00:00"/>
    <x v="0"/>
    <s v="Pasajes aéreos - Nicol Rueda - Puerto Carreño (Vichada)"/>
    <s v="Turismo Marvam SA"/>
    <n v="4500068786"/>
    <n v="327360"/>
    <s v="SC: 15 a 19 de marzo 2017"/>
  </r>
  <r>
    <n v="2017"/>
    <d v="2017-03-29T00:00:00"/>
    <x v="1"/>
    <s v="Puntas de pipetas"/>
    <s v="Biodiagnóstica SAS"/>
    <n v="4500069417"/>
    <n v="6372450"/>
    <s v="Cambió del ADN017"/>
  </r>
  <r>
    <n v="2017"/>
    <d v="2017-03-31T00:00:00"/>
    <x v="0"/>
    <s v="Viáticos - Cali "/>
    <s v="Nicol Rueda"/>
    <n v="4500069512"/>
    <n v="480000"/>
    <s v="SC: 15 a 19 de marzo 2017"/>
  </r>
  <r>
    <n v="2017"/>
    <d v="2017-05-18T00:00:00"/>
    <x v="0"/>
    <s v="Viáticos - Saladito"/>
    <s v="Nicol Rueda"/>
    <n v="4500071176"/>
    <n v="320000"/>
    <s v="SC: 18 a 25 de mayo 2017"/>
  </r>
  <r>
    <n v="2017"/>
    <d v="2017-05-26T00:00:00"/>
    <x v="0"/>
    <s v="Alojamiento - Cali"/>
    <s v="Airbnb"/>
    <n v="4500071590"/>
    <n v="1057758"/>
    <s v="SC: 18 a 25 de mayo 2017"/>
  </r>
  <r>
    <n v="2017"/>
    <d v="2017-05-31T00:00:00"/>
    <x v="0"/>
    <s v="Viáticos - Saladito"/>
    <s v="Carlos Francisco Arias Mejía"/>
    <n v="560014614"/>
    <n v="320000"/>
    <s v="SC: 18 a 25 de mayo 2017"/>
  </r>
  <r>
    <n v="2017"/>
    <d v="2017-06-14T00:00:00"/>
    <x v="0"/>
    <s v="Viáticos - Saladito"/>
    <s v="Juan David Enciso Romero"/>
    <n v="560017562"/>
    <n v="320000"/>
    <s v="SC: 18 a 25 de mayo 2017"/>
  </r>
  <r>
    <n v="2017"/>
    <d v="2017-06-14T00:00:00"/>
    <x v="0"/>
    <s v="Viáticos - Saladito"/>
    <s v="Camilo Andrés Salazar Clavijo"/>
    <n v="560016865"/>
    <n v="1449230"/>
    <s v="SC: 18 a 25 de mayo 2017"/>
  </r>
  <r>
    <n v="2017"/>
    <d v="2017-06-22T00:00:00"/>
    <x v="0"/>
    <s v="Viáticos - Saladito"/>
    <s v="Geimy Carolina Pardo Diaz"/>
    <n v="560017527"/>
    <n v="352000"/>
    <s v="SC: 18 a 25 de mayo 2017"/>
  </r>
  <r>
    <n v="2017"/>
    <d v="2017-07-01T00:00:00"/>
    <x v="0"/>
    <s v="Viáticos - San José del Guaviare"/>
    <s v="Nicol Rueda"/>
    <n v="4500072872"/>
    <n v="320000"/>
    <s v="SC: 24 a 29 de octubre 2017 (inicialmente se le dieron para sc a Villavicencio que se canceló 22-29 julio, pendiente reembolsar $80000)"/>
  </r>
  <r>
    <n v="2017"/>
    <d v="2017-07-21T00:00:00"/>
    <x v="2"/>
    <s v="Secuenciaciones"/>
    <s v="Novogene Corporation Inc"/>
    <n v="4500073376"/>
    <n v="20455128"/>
    <m/>
  </r>
  <r>
    <n v="2017"/>
    <d v="2017-07-21T00:00:00"/>
    <x v="2"/>
    <s v="Impuestos asumidos secuenciaciones"/>
    <s v="Novogene Corporation Inc"/>
    <n v="4500073376"/>
    <n v="3068269"/>
    <m/>
  </r>
  <r>
    <n v="2017"/>
    <d v="2017-08-08T00:00:00"/>
    <x v="1"/>
    <s v="Dneasy blood"/>
    <s v="Gentech SAS"/>
    <n v="4500074006"/>
    <n v="4489870"/>
    <m/>
  </r>
  <r>
    <n v="2017"/>
    <d v="2017-08-14T00:00:00"/>
    <x v="2"/>
    <s v="Fletes por envío de muestras"/>
    <s v="Federal Express"/>
    <n v="4500074231"/>
    <n v="152963"/>
    <m/>
  </r>
  <r>
    <n v="2017"/>
    <d v="2017-09-11T00:00:00"/>
    <x v="0"/>
    <s v="Pasajes aéreos - Nicol Rueda - Tumaco"/>
    <s v="Turismo Marvam SA"/>
    <n v="4500075402"/>
    <n v="476319"/>
    <s v="SC: 13 a 21 de octubre 2017"/>
  </r>
  <r>
    <n v="2017"/>
    <d v="2017-10-21T00:00:00"/>
    <x v="0"/>
    <s v="Alojamiento - San José del Guaviare"/>
    <s v="Turismo Marvam SA"/>
    <n v="4500077348"/>
    <n v="1858822"/>
    <s v="SC: 24 a 29 de octubre 2017"/>
  </r>
  <r>
    <n v="2017"/>
    <d v="2017-12-06T00:00:00"/>
    <x v="0"/>
    <s v="Viáticos - San José del Guaviare"/>
    <s v="Camilo Andrés Salazar Clavijo"/>
    <m/>
    <n v="711600"/>
    <s v="SC: 24 a 29 de octubre 2017"/>
  </r>
  <r>
    <n v="2017"/>
    <d v="2017-12-06T00:00:00"/>
    <x v="0"/>
    <s v="Viáticos - San José del Guaviare"/>
    <s v="Geimy Carolina Pardo Diaz"/>
    <m/>
    <n v="711600"/>
    <s v="SC: 24 a 29 de octubre 2017"/>
  </r>
  <r>
    <n v="2017"/>
    <d v="2017-12-06T00:00:00"/>
    <x v="0"/>
    <s v="Viáticos - San José del Guaviare"/>
    <s v="Fabian Salgado Roa"/>
    <m/>
    <n v="240000"/>
    <s v="SC: 24 a 29 de octubre 20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7" firstHeaderRow="1" firstDataRow="1" firstDataCol="1"/>
  <pivotFields count="8">
    <pivotField showAll="0"/>
    <pivotField numFmtId="14"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dataField="1" numFmtId="166" showAll="0"/>
    <pivotField showAl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a de VALOR" fld="6" baseField="0" baseItem="0"/>
  </dataFields>
  <formats count="1">
    <format dxfId="0">
      <pivotArea collapsedLevelsAreSubtotals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Q9" dT="2020-07-14T14:47:46.07" personId="{EA030FA7-F365-4D22-91D3-3DF0E87EF489}" id="{ECCE1B02-2E64-484C-85E3-BA2BC796014B}">
    <text>congreso int</text>
  </threadedComment>
  <threadedComment ref="R9" dT="2020-07-14T14:47:54.88" personId="{EA030FA7-F365-4D22-91D3-3DF0E87EF489}" id="{40604C37-DB22-483E-802A-EF44B86DF6E2}">
    <text>congreso nacional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"/>
  <sheetViews>
    <sheetView tabSelected="1" zoomScale="90" zoomScaleNormal="90" workbookViewId="0">
      <pane xSplit="1" topLeftCell="B1" activePane="topRight" state="frozen"/>
      <selection pane="topRight" activeCell="F16" sqref="F16"/>
    </sheetView>
  </sheetViews>
  <sheetFormatPr baseColWidth="10" defaultColWidth="11.453125" defaultRowHeight="12.5" x14ac:dyDescent="0.25"/>
  <cols>
    <col min="1" max="1" width="16" style="30" customWidth="1"/>
    <col min="2" max="2" width="22.81640625" style="30" bestFit="1" customWidth="1"/>
    <col min="3" max="4" width="12.7265625" style="30" hidden="1" customWidth="1"/>
    <col min="5" max="5" width="20.7265625" style="30" hidden="1" customWidth="1"/>
    <col min="6" max="6" width="19.453125" style="30" customWidth="1"/>
    <col min="7" max="7" width="12.1796875" style="30" bestFit="1" customWidth="1"/>
    <col min="8" max="8" width="15.26953125" style="30" bestFit="1" customWidth="1"/>
    <col min="9" max="9" width="13" style="30" bestFit="1" customWidth="1"/>
    <col min="10" max="10" width="12.1796875" style="30" bestFit="1" customWidth="1"/>
    <col min="11" max="11" width="13.54296875" style="30" bestFit="1" customWidth="1"/>
    <col min="12" max="16384" width="11.453125" style="30"/>
  </cols>
  <sheetData>
    <row r="1" spans="1:11" ht="40.5" customHeight="1" x14ac:dyDescent="0.25">
      <c r="A1" s="245" t="s">
        <v>831</v>
      </c>
      <c r="B1" s="246"/>
      <c r="C1" s="246"/>
      <c r="D1" s="246"/>
      <c r="E1" s="246"/>
    </row>
    <row r="2" spans="1:11" ht="12.75" customHeight="1" x14ac:dyDescent="0.25">
      <c r="A2" s="243" t="s">
        <v>0</v>
      </c>
      <c r="B2" s="243" t="s">
        <v>1</v>
      </c>
      <c r="C2" s="243"/>
      <c r="D2" s="243"/>
      <c r="E2" s="243" t="s">
        <v>2</v>
      </c>
      <c r="F2" s="247" t="s">
        <v>3</v>
      </c>
      <c r="G2" s="244"/>
      <c r="H2" s="244"/>
      <c r="I2" s="244"/>
      <c r="J2" s="244"/>
      <c r="K2" s="244"/>
    </row>
    <row r="3" spans="1:11" ht="12.75" customHeight="1" x14ac:dyDescent="0.25">
      <c r="A3" s="243"/>
      <c r="B3" s="243" t="str">
        <f>+[1]Identificación!$C$5</f>
        <v>Universidad del Rosario</v>
      </c>
      <c r="C3" s="243" t="s">
        <v>4</v>
      </c>
      <c r="D3" s="243"/>
      <c r="E3" s="243"/>
      <c r="F3" s="248"/>
      <c r="G3" s="244"/>
      <c r="H3" s="244"/>
      <c r="I3" s="244"/>
      <c r="J3" s="244"/>
      <c r="K3" s="244"/>
    </row>
    <row r="4" spans="1:11" s="236" customFormat="1" ht="26" x14ac:dyDescent="0.25">
      <c r="A4" s="243"/>
      <c r="B4" s="243"/>
      <c r="C4" s="233" t="str">
        <f>IF([1]Identificación!$C$9=0,"",[1]Identificación!$C$9)</f>
        <v>FCNM</v>
      </c>
      <c r="D4" s="233" t="str">
        <f>IF([1]Identificación!$C$10=0,"",[1]Identificación!$C$10)</f>
        <v>Universidad de Estocolmo</v>
      </c>
      <c r="E4" s="243"/>
      <c r="F4" s="249"/>
      <c r="G4" s="235">
        <v>44774</v>
      </c>
      <c r="H4" s="235">
        <v>44805</v>
      </c>
      <c r="I4" s="235">
        <v>44835</v>
      </c>
      <c r="J4" s="235">
        <v>44866</v>
      </c>
      <c r="K4" s="235">
        <v>44896</v>
      </c>
    </row>
    <row r="5" spans="1:11" x14ac:dyDescent="0.25">
      <c r="A5" s="225" t="s">
        <v>5</v>
      </c>
      <c r="B5" s="207">
        <f>54323500+6000000</f>
        <v>60323500</v>
      </c>
      <c r="C5" s="207"/>
      <c r="D5" s="207"/>
      <c r="E5" s="193"/>
      <c r="F5" s="234">
        <f>+B5</f>
        <v>60323500</v>
      </c>
      <c r="G5" s="224">
        <v>12064700</v>
      </c>
      <c r="H5" s="224">
        <v>12064700</v>
      </c>
      <c r="I5" s="224">
        <v>12064700</v>
      </c>
      <c r="J5" s="224">
        <v>12064700</v>
      </c>
      <c r="K5" s="224">
        <v>12064700</v>
      </c>
    </row>
    <row r="6" spans="1:11" x14ac:dyDescent="0.25">
      <c r="A6" s="223" t="s">
        <v>6</v>
      </c>
      <c r="B6" s="207"/>
      <c r="C6" s="228"/>
      <c r="D6" s="228"/>
      <c r="E6" s="229"/>
      <c r="F6" s="234">
        <f>+B6</f>
        <v>0</v>
      </c>
      <c r="G6" s="241"/>
      <c r="H6" s="241"/>
      <c r="I6" s="225"/>
      <c r="J6" s="225"/>
      <c r="K6" s="225"/>
    </row>
    <row r="7" spans="1:11" x14ac:dyDescent="0.25">
      <c r="A7" s="223" t="s">
        <v>7</v>
      </c>
      <c r="B7" s="207">
        <v>0</v>
      </c>
      <c r="C7" s="228"/>
      <c r="D7" s="228"/>
      <c r="E7" s="229"/>
      <c r="F7" s="234">
        <f>+B7</f>
        <v>0</v>
      </c>
      <c r="G7" s="241"/>
      <c r="H7" s="241"/>
      <c r="I7" s="225"/>
      <c r="J7" s="225"/>
      <c r="K7" s="225"/>
    </row>
    <row r="8" spans="1:11" x14ac:dyDescent="0.25">
      <c r="A8" s="223" t="s">
        <v>8</v>
      </c>
      <c r="B8" s="207">
        <f>210000-210000</f>
        <v>0</v>
      </c>
      <c r="C8" s="207"/>
      <c r="D8" s="207"/>
      <c r="E8" s="193"/>
      <c r="F8" s="234">
        <f>+B8</f>
        <v>0</v>
      </c>
      <c r="G8" s="242"/>
      <c r="H8" s="242"/>
      <c r="I8" s="226"/>
      <c r="K8" s="226"/>
    </row>
    <row r="9" spans="1:11" x14ac:dyDescent="0.25">
      <c r="A9" s="223" t="s">
        <v>9</v>
      </c>
      <c r="B9" s="207">
        <f>428990+210000+800000</f>
        <v>1438990</v>
      </c>
      <c r="C9" s="228"/>
      <c r="D9" s="228"/>
      <c r="E9" s="229"/>
      <c r="F9" s="234">
        <f>+B9</f>
        <v>1438990</v>
      </c>
      <c r="G9" s="241">
        <v>1438990</v>
      </c>
      <c r="H9" s="242"/>
      <c r="I9" s="225"/>
      <c r="J9" s="226"/>
      <c r="K9" s="237"/>
    </row>
    <row r="10" spans="1:11" x14ac:dyDescent="0.25">
      <c r="A10" s="223" t="s">
        <v>10</v>
      </c>
      <c r="B10" s="207">
        <f>800000-800000</f>
        <v>0</v>
      </c>
      <c r="C10" s="207"/>
      <c r="D10" s="207"/>
      <c r="E10" s="193"/>
      <c r="F10" s="234">
        <f>+B10</f>
        <v>0</v>
      </c>
      <c r="G10" s="241"/>
      <c r="H10" s="241"/>
      <c r="I10" s="225"/>
      <c r="J10" s="225"/>
      <c r="K10" s="225"/>
    </row>
    <row r="11" spans="1:11" x14ac:dyDescent="0.25">
      <c r="A11" s="223" t="s">
        <v>11</v>
      </c>
      <c r="B11" s="207">
        <f>10000000-6000000</f>
        <v>4000000</v>
      </c>
      <c r="C11" s="207"/>
      <c r="D11" s="207"/>
      <c r="E11" s="193"/>
      <c r="F11" s="234">
        <f>+B11</f>
        <v>4000000</v>
      </c>
      <c r="G11" s="241"/>
      <c r="H11" s="241">
        <v>4000000</v>
      </c>
      <c r="I11" s="225"/>
      <c r="J11" s="225"/>
      <c r="K11" s="225"/>
    </row>
    <row r="12" spans="1:11" ht="13" x14ac:dyDescent="0.25">
      <c r="A12" s="230" t="s">
        <v>12</v>
      </c>
      <c r="B12" s="231">
        <f>SUM(B5:D11)</f>
        <v>65762490</v>
      </c>
      <c r="C12" s="231"/>
      <c r="D12" s="231"/>
      <c r="E12" s="231"/>
      <c r="F12" s="234">
        <f>+B12</f>
        <v>65762490</v>
      </c>
      <c r="G12" s="225"/>
      <c r="H12" s="225"/>
      <c r="I12" s="225"/>
      <c r="J12" s="225"/>
      <c r="K12" s="225"/>
    </row>
    <row r="13" spans="1:11" ht="14.5" x14ac:dyDescent="0.25">
      <c r="A13" s="175" t="s">
        <v>13</v>
      </c>
      <c r="B13" s="207">
        <v>9678430</v>
      </c>
      <c r="C13" s="207"/>
      <c r="D13" s="207"/>
      <c r="E13" s="193"/>
      <c r="F13" s="234">
        <f>+B13</f>
        <v>9678430</v>
      </c>
      <c r="G13" s="227"/>
      <c r="H13" s="227"/>
      <c r="I13" s="227">
        <v>9678430</v>
      </c>
      <c r="J13" s="227"/>
      <c r="K13" s="227"/>
    </row>
    <row r="14" spans="1:11" ht="26" x14ac:dyDescent="0.25">
      <c r="A14" s="232" t="s">
        <v>14</v>
      </c>
      <c r="B14" s="208">
        <f>+B12+B13</f>
        <v>75440920</v>
      </c>
      <c r="C14" s="208"/>
      <c r="D14" s="208"/>
      <c r="E14" s="208"/>
      <c r="F14" s="208">
        <f>+F12+F13</f>
        <v>75440920</v>
      </c>
      <c r="G14" s="378">
        <f t="shared" ref="G14:K14" si="0">SUM(G5:G13)</f>
        <v>13503690</v>
      </c>
      <c r="H14" s="378">
        <f t="shared" si="0"/>
        <v>16064700</v>
      </c>
      <c r="I14" s="378">
        <f t="shared" si="0"/>
        <v>21743130</v>
      </c>
      <c r="J14" s="378">
        <f t="shared" si="0"/>
        <v>12064700</v>
      </c>
      <c r="K14" s="378">
        <f t="shared" si="0"/>
        <v>12064700</v>
      </c>
    </row>
  </sheetData>
  <mergeCells count="8">
    <mergeCell ref="C3:D3"/>
    <mergeCell ref="G2:K3"/>
    <mergeCell ref="A1:E1"/>
    <mergeCell ref="A2:A4"/>
    <mergeCell ref="B2:D2"/>
    <mergeCell ref="E2:E4"/>
    <mergeCell ref="B3:B4"/>
    <mergeCell ref="F2:F4"/>
  </mergeCell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U23"/>
  <sheetViews>
    <sheetView showGridLines="0" showRowColHeaders="0" zoomScale="80" zoomScaleNormal="80" zoomScalePageLayoutView="80" workbookViewId="0">
      <selection activeCell="F2" sqref="F2:T4"/>
    </sheetView>
  </sheetViews>
  <sheetFormatPr baseColWidth="10" defaultColWidth="10.81640625" defaultRowHeight="12.5" x14ac:dyDescent="0.25"/>
  <cols>
    <col min="1" max="1" width="31.7265625" style="46" customWidth="1"/>
    <col min="2" max="2" width="36.1796875" style="45" customWidth="1"/>
    <col min="3" max="3" width="11" style="46" bestFit="1" customWidth="1"/>
    <col min="4" max="4" width="14.26953125" style="46" customWidth="1"/>
    <col min="5" max="5" width="26.453125" style="45" customWidth="1"/>
    <col min="6" max="20" width="16.1796875" style="46" customWidth="1"/>
    <col min="21" max="21" width="20" style="46" customWidth="1"/>
    <col min="22" max="16384" width="10.81640625" style="46"/>
  </cols>
  <sheetData>
    <row r="1" spans="1:21" ht="13.5" thickBot="1" x14ac:dyDescent="0.3">
      <c r="F1" s="345" t="s">
        <v>39</v>
      </c>
      <c r="G1" s="346"/>
      <c r="H1" s="347"/>
      <c r="I1" s="348"/>
      <c r="J1" s="349"/>
      <c r="K1" s="345" t="s">
        <v>40</v>
      </c>
      <c r="L1" s="346"/>
      <c r="M1" s="347"/>
      <c r="N1" s="348"/>
      <c r="O1" s="349"/>
      <c r="P1" s="345" t="s">
        <v>41</v>
      </c>
      <c r="Q1" s="346"/>
      <c r="R1" s="347"/>
      <c r="S1" s="348"/>
      <c r="T1" s="349"/>
    </row>
    <row r="2" spans="1:21" ht="12.75" customHeight="1" thickBot="1" x14ac:dyDescent="0.3">
      <c r="A2" s="334" t="s">
        <v>813</v>
      </c>
      <c r="B2" s="336" t="s">
        <v>814</v>
      </c>
      <c r="C2" s="336" t="s">
        <v>42</v>
      </c>
      <c r="D2" s="338" t="s">
        <v>43</v>
      </c>
      <c r="E2" s="338" t="s">
        <v>812</v>
      </c>
      <c r="F2" s="354" t="s">
        <v>34</v>
      </c>
      <c r="G2" s="355"/>
      <c r="H2" s="355"/>
      <c r="I2" s="355"/>
      <c r="J2" s="356"/>
      <c r="K2" s="354" t="s">
        <v>34</v>
      </c>
      <c r="L2" s="355"/>
      <c r="M2" s="355"/>
      <c r="N2" s="355"/>
      <c r="O2" s="356"/>
      <c r="P2" s="354" t="s">
        <v>34</v>
      </c>
      <c r="Q2" s="355"/>
      <c r="R2" s="355"/>
      <c r="S2" s="355"/>
      <c r="T2" s="356"/>
      <c r="U2" s="342" t="s">
        <v>2</v>
      </c>
    </row>
    <row r="3" spans="1:21" ht="12.75" customHeight="1" x14ac:dyDescent="0.25">
      <c r="A3" s="324"/>
      <c r="B3" s="350"/>
      <c r="C3" s="350"/>
      <c r="D3" s="352"/>
      <c r="E3" s="352"/>
      <c r="F3" s="313" t="s">
        <v>46</v>
      </c>
      <c r="G3" s="314"/>
      <c r="H3" s="359" t="s">
        <v>4</v>
      </c>
      <c r="I3" s="360"/>
      <c r="J3" s="361"/>
      <c r="K3" s="313" t="s">
        <v>46</v>
      </c>
      <c r="L3" s="314"/>
      <c r="M3" s="359" t="s">
        <v>4</v>
      </c>
      <c r="N3" s="360"/>
      <c r="O3" s="361"/>
      <c r="P3" s="313" t="s">
        <v>46</v>
      </c>
      <c r="Q3" s="314"/>
      <c r="R3" s="359" t="s">
        <v>4</v>
      </c>
      <c r="S3" s="360"/>
      <c r="T3" s="361"/>
      <c r="U3" s="343"/>
    </row>
    <row r="4" spans="1:21" ht="13.5" customHeight="1" thickBot="1" x14ac:dyDescent="0.3">
      <c r="A4" s="325"/>
      <c r="B4" s="351"/>
      <c r="C4" s="351"/>
      <c r="D4" s="353"/>
      <c r="E4" s="353"/>
      <c r="F4" s="357"/>
      <c r="G4" s="358"/>
      <c r="H4" s="203" t="s">
        <v>815</v>
      </c>
      <c r="I4" s="203" t="s">
        <v>816</v>
      </c>
      <c r="J4" s="192"/>
      <c r="K4" s="357"/>
      <c r="L4" s="358"/>
      <c r="M4" s="203" t="s">
        <v>815</v>
      </c>
      <c r="N4" s="203" t="s">
        <v>816</v>
      </c>
      <c r="O4" s="192"/>
      <c r="P4" s="357"/>
      <c r="Q4" s="358"/>
      <c r="R4" s="203" t="s">
        <v>815</v>
      </c>
      <c r="S4" s="203" t="s">
        <v>816</v>
      </c>
      <c r="T4" s="192"/>
      <c r="U4" s="344"/>
    </row>
    <row r="5" spans="1:21" ht="22.5" customHeight="1" x14ac:dyDescent="0.25">
      <c r="A5" s="239"/>
      <c r="B5" s="76"/>
      <c r="C5" s="77"/>
      <c r="D5" s="94"/>
      <c r="E5" s="190">
        <f>+C5*D5</f>
        <v>0</v>
      </c>
      <c r="F5" s="78"/>
      <c r="G5" s="79"/>
      <c r="H5" s="94"/>
      <c r="I5" s="95"/>
      <c r="J5" s="93"/>
      <c r="K5" s="96"/>
      <c r="L5" s="94"/>
      <c r="M5" s="94"/>
      <c r="N5" s="95"/>
      <c r="O5" s="93"/>
      <c r="P5" s="96"/>
      <c r="Q5" s="80"/>
      <c r="R5" s="79"/>
      <c r="S5" s="86"/>
      <c r="T5" s="81"/>
      <c r="U5" s="73">
        <f>SUM(F5:T5)</f>
        <v>0</v>
      </c>
    </row>
    <row r="6" spans="1:21" ht="22.5" customHeight="1" x14ac:dyDescent="0.25">
      <c r="A6" s="49"/>
      <c r="B6" s="50"/>
      <c r="C6" s="43"/>
      <c r="D6" s="240"/>
      <c r="E6" s="190">
        <f t="shared" ref="E6:E11" si="0">+C6*D6</f>
        <v>0</v>
      </c>
      <c r="F6" s="49"/>
      <c r="G6" s="54"/>
      <c r="H6" s="97"/>
      <c r="I6" s="98"/>
      <c r="J6" s="99"/>
      <c r="K6" s="100"/>
      <c r="L6" s="97"/>
      <c r="M6" s="58"/>
      <c r="N6" s="89"/>
      <c r="O6" s="65"/>
      <c r="P6" s="57"/>
      <c r="Q6" s="54"/>
      <c r="R6" s="54"/>
      <c r="S6" s="87"/>
      <c r="T6" s="55"/>
      <c r="U6" s="72">
        <f t="shared" ref="U6:U11" si="1">SUM(F6:T6)</f>
        <v>0</v>
      </c>
    </row>
    <row r="7" spans="1:21" ht="22.5" customHeight="1" x14ac:dyDescent="0.25">
      <c r="A7" s="49"/>
      <c r="B7" s="50"/>
      <c r="C7" s="43"/>
      <c r="D7" s="240"/>
      <c r="E7" s="190">
        <f t="shared" si="0"/>
        <v>0</v>
      </c>
      <c r="F7" s="49"/>
      <c r="G7" s="54"/>
      <c r="H7" s="97"/>
      <c r="I7" s="98"/>
      <c r="J7" s="99"/>
      <c r="K7" s="100"/>
      <c r="L7" s="101"/>
      <c r="M7" s="97"/>
      <c r="N7" s="98"/>
      <c r="O7" s="65"/>
      <c r="P7" s="100"/>
      <c r="Q7" s="54"/>
      <c r="R7" s="61"/>
      <c r="S7" s="88"/>
      <c r="T7" s="55"/>
      <c r="U7" s="72">
        <f t="shared" si="1"/>
        <v>0</v>
      </c>
    </row>
    <row r="8" spans="1:21" ht="22.5" customHeight="1" x14ac:dyDescent="0.25">
      <c r="A8" s="57"/>
      <c r="B8" s="50"/>
      <c r="C8" s="58"/>
      <c r="D8" s="97"/>
      <c r="E8" s="190">
        <f t="shared" si="0"/>
        <v>0</v>
      </c>
      <c r="F8" s="70"/>
      <c r="G8" s="54"/>
      <c r="H8" s="97"/>
      <c r="I8" s="98"/>
      <c r="J8" s="99"/>
      <c r="K8" s="100"/>
      <c r="L8" s="101"/>
      <c r="M8" s="97"/>
      <c r="N8" s="98"/>
      <c r="O8" s="65"/>
      <c r="P8" s="100"/>
      <c r="Q8" s="56"/>
      <c r="R8" s="54"/>
      <c r="S8" s="87"/>
      <c r="T8" s="74"/>
      <c r="U8" s="72">
        <f t="shared" si="1"/>
        <v>0</v>
      </c>
    </row>
    <row r="9" spans="1:21" ht="22.5" customHeight="1" x14ac:dyDescent="0.25">
      <c r="A9" s="57"/>
      <c r="B9" s="50"/>
      <c r="C9" s="58"/>
      <c r="D9" s="97"/>
      <c r="E9" s="190">
        <f t="shared" si="0"/>
        <v>0</v>
      </c>
      <c r="F9" s="70"/>
      <c r="G9" s="54"/>
      <c r="H9" s="97"/>
      <c r="I9" s="98"/>
      <c r="J9" s="102"/>
      <c r="K9" s="100"/>
      <c r="L9" s="97"/>
      <c r="M9" s="97"/>
      <c r="N9" s="98"/>
      <c r="O9" s="65"/>
      <c r="P9" s="100"/>
      <c r="Q9" s="56"/>
      <c r="R9" s="54"/>
      <c r="S9" s="87"/>
      <c r="T9" s="74"/>
      <c r="U9" s="72">
        <f t="shared" si="1"/>
        <v>0</v>
      </c>
    </row>
    <row r="10" spans="1:21" ht="22.5" customHeight="1" x14ac:dyDescent="0.25">
      <c r="A10" s="57"/>
      <c r="B10" s="50"/>
      <c r="C10" s="58"/>
      <c r="D10" s="97"/>
      <c r="E10" s="190">
        <f t="shared" si="0"/>
        <v>0</v>
      </c>
      <c r="F10" s="70"/>
      <c r="G10" s="54"/>
      <c r="H10" s="97"/>
      <c r="I10" s="98"/>
      <c r="J10" s="65"/>
      <c r="K10" s="57"/>
      <c r="L10" s="101"/>
      <c r="M10" s="58"/>
      <c r="N10" s="89"/>
      <c r="O10" s="99"/>
      <c r="P10" s="100"/>
      <c r="Q10" s="56"/>
      <c r="R10" s="54"/>
      <c r="S10" s="87"/>
      <c r="T10" s="74"/>
      <c r="U10" s="72">
        <f t="shared" si="1"/>
        <v>0</v>
      </c>
    </row>
    <row r="11" spans="1:21" ht="22.5" customHeight="1" x14ac:dyDescent="0.25">
      <c r="A11" s="57"/>
      <c r="B11" s="50"/>
      <c r="C11" s="58"/>
      <c r="D11" s="97"/>
      <c r="E11" s="190">
        <f t="shared" si="0"/>
        <v>0</v>
      </c>
      <c r="F11" s="70"/>
      <c r="G11" s="54"/>
      <c r="H11" s="54"/>
      <c r="I11" s="87"/>
      <c r="J11" s="55"/>
      <c r="K11" s="49"/>
      <c r="L11" s="56"/>
      <c r="M11" s="47"/>
      <c r="N11" s="69"/>
      <c r="O11" s="74"/>
      <c r="P11" s="70"/>
      <c r="Q11" s="56"/>
      <c r="R11" s="47"/>
      <c r="S11" s="69"/>
      <c r="T11" s="74"/>
      <c r="U11" s="72">
        <f t="shared" si="1"/>
        <v>0</v>
      </c>
    </row>
    <row r="12" spans="1:21" ht="18" customHeight="1" thickBot="1" x14ac:dyDescent="0.3">
      <c r="A12" s="277" t="s">
        <v>2</v>
      </c>
      <c r="B12" s="278"/>
      <c r="C12" s="278"/>
      <c r="D12" s="278"/>
      <c r="E12" s="123"/>
      <c r="F12" s="71">
        <f>SUM(F5:F11)</f>
        <v>0</v>
      </c>
      <c r="G12" s="75">
        <f>SUM(G5:G11)</f>
        <v>0</v>
      </c>
      <c r="H12" s="75">
        <f t="shared" ref="H12:T12" si="2">SUM(H5:H11)</f>
        <v>0</v>
      </c>
      <c r="I12" s="75">
        <f t="shared" si="2"/>
        <v>0</v>
      </c>
      <c r="J12" s="75">
        <f t="shared" si="2"/>
        <v>0</v>
      </c>
      <c r="K12" s="75">
        <f t="shared" si="2"/>
        <v>0</v>
      </c>
      <c r="L12" s="75">
        <f t="shared" si="2"/>
        <v>0</v>
      </c>
      <c r="M12" s="75">
        <f t="shared" si="2"/>
        <v>0</v>
      </c>
      <c r="N12" s="75">
        <f t="shared" si="2"/>
        <v>0</v>
      </c>
      <c r="O12" s="75">
        <f t="shared" si="2"/>
        <v>0</v>
      </c>
      <c r="P12" s="75">
        <f t="shared" si="2"/>
        <v>0</v>
      </c>
      <c r="Q12" s="75">
        <f t="shared" si="2"/>
        <v>0</v>
      </c>
      <c r="R12" s="75">
        <f t="shared" si="2"/>
        <v>0</v>
      </c>
      <c r="S12" s="75">
        <f t="shared" si="2"/>
        <v>0</v>
      </c>
      <c r="T12" s="75">
        <f t="shared" si="2"/>
        <v>0</v>
      </c>
      <c r="U12" s="68">
        <f>SUM(U5:U11)</f>
        <v>0</v>
      </c>
    </row>
    <row r="14" spans="1:21" x14ac:dyDescent="0.25">
      <c r="A14" s="103"/>
    </row>
    <row r="15" spans="1:21" ht="13" x14ac:dyDescent="0.25">
      <c r="A15" s="92"/>
      <c r="E15" s="51"/>
      <c r="F15" s="62"/>
      <c r="G15" s="62"/>
      <c r="H15" s="62"/>
      <c r="I15" s="62"/>
      <c r="J15" s="52"/>
      <c r="K15" s="52"/>
      <c r="L15" s="52"/>
      <c r="M15" s="52"/>
      <c r="N15" s="52"/>
      <c r="P15" s="52"/>
      <c r="Q15" s="52"/>
      <c r="R15" s="52"/>
      <c r="S15" s="52"/>
    </row>
    <row r="16" spans="1:21" ht="13" x14ac:dyDescent="0.25">
      <c r="A16" s="92"/>
      <c r="E16" s="51"/>
      <c r="F16" s="62"/>
      <c r="G16" s="62"/>
      <c r="H16" s="63"/>
      <c r="I16" s="63"/>
      <c r="J16" s="52"/>
      <c r="K16" s="52"/>
      <c r="L16" s="52"/>
      <c r="M16" s="52"/>
      <c r="N16" s="52"/>
      <c r="O16" s="52"/>
      <c r="P16" s="52"/>
      <c r="Q16" s="52"/>
      <c r="R16" s="52"/>
      <c r="S16" s="52"/>
      <c r="U16" s="53"/>
    </row>
    <row r="17" spans="5:21" x14ac:dyDescent="0.25">
      <c r="E17" s="51"/>
      <c r="F17" s="64"/>
      <c r="G17" s="64"/>
      <c r="H17" s="64"/>
      <c r="I17" s="64"/>
      <c r="J17" s="51"/>
      <c r="K17" s="60"/>
      <c r="L17" s="60"/>
      <c r="M17" s="60"/>
      <c r="N17" s="60"/>
      <c r="O17" s="52"/>
      <c r="P17" s="60"/>
      <c r="Q17" s="60"/>
      <c r="R17" s="60"/>
      <c r="S17" s="60"/>
    </row>
    <row r="18" spans="5:21" x14ac:dyDescent="0.25">
      <c r="E18" s="51"/>
      <c r="F18" s="64"/>
      <c r="G18" s="64"/>
      <c r="H18" s="64"/>
      <c r="I18" s="64"/>
      <c r="J18" s="51"/>
      <c r="K18" s="51"/>
      <c r="L18" s="51"/>
      <c r="M18" s="51"/>
      <c r="N18" s="51"/>
      <c r="O18" s="52"/>
      <c r="P18" s="51"/>
      <c r="Q18" s="51"/>
      <c r="R18" s="51"/>
      <c r="S18" s="51"/>
      <c r="U18" s="53"/>
    </row>
    <row r="19" spans="5:21" x14ac:dyDescent="0.25">
      <c r="E19" s="51"/>
      <c r="F19" s="62"/>
      <c r="G19" s="62"/>
      <c r="H19" s="62"/>
      <c r="I19" s="62"/>
      <c r="J19" s="52"/>
      <c r="K19" s="52"/>
      <c r="L19" s="52"/>
      <c r="M19" s="52"/>
      <c r="N19" s="52"/>
      <c r="O19" s="52"/>
      <c r="P19" s="52"/>
      <c r="Q19" s="52"/>
      <c r="R19" s="52"/>
      <c r="S19" s="52"/>
    </row>
    <row r="20" spans="5:21" x14ac:dyDescent="0.25">
      <c r="F20" s="62"/>
      <c r="G20" s="62"/>
      <c r="H20" s="62"/>
      <c r="I20" s="6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5:21" x14ac:dyDescent="0.25">
      <c r="F21" s="62"/>
      <c r="G21" s="62"/>
      <c r="H21" s="62"/>
      <c r="I21" s="62"/>
    </row>
    <row r="22" spans="5:21" x14ac:dyDescent="0.25">
      <c r="F22" s="62"/>
      <c r="G22" s="62"/>
      <c r="H22" s="62"/>
      <c r="I22" s="62"/>
    </row>
    <row r="23" spans="5:21" x14ac:dyDescent="0.25">
      <c r="F23" s="62"/>
      <c r="G23" s="62"/>
      <c r="H23" s="62"/>
      <c r="I23" s="62"/>
    </row>
  </sheetData>
  <mergeCells count="22">
    <mergeCell ref="F1:J1"/>
    <mergeCell ref="K1:O1"/>
    <mergeCell ref="P1:T1"/>
    <mergeCell ref="A2:A4"/>
    <mergeCell ref="B2:B4"/>
    <mergeCell ref="C2:C4"/>
    <mergeCell ref="D2:D4"/>
    <mergeCell ref="E2:E4"/>
    <mergeCell ref="F2:J2"/>
    <mergeCell ref="K2:O2"/>
    <mergeCell ref="R3:T3"/>
    <mergeCell ref="A12:D12"/>
    <mergeCell ref="P2:T2"/>
    <mergeCell ref="U2:U4"/>
    <mergeCell ref="F3:F4"/>
    <mergeCell ref="G3:G4"/>
    <mergeCell ref="H3:J3"/>
    <mergeCell ref="K3:K4"/>
    <mergeCell ref="L3:L4"/>
    <mergeCell ref="M3:O3"/>
    <mergeCell ref="P3:P4"/>
    <mergeCell ref="Q3:Q4"/>
  </mergeCells>
  <pageMargins left="0.74803149606299213" right="0.74803149606299213" top="1.48" bottom="0.98425196850393704" header="0.43" footer="0"/>
  <pageSetup orientation="landscape" horizontalDpi="300" verticalDpi="300" r:id="rId1"/>
  <headerFooter alignWithMargins="0">
    <oddHeader>&amp;C&amp;"Arial,Negrita"UNIVERSIDAD DEL ROSARIO    
PRESUPUESTO VIAJES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G49"/>
  <sheetViews>
    <sheetView workbookViewId="0">
      <selection activeCell="M22" sqref="M22"/>
    </sheetView>
  </sheetViews>
  <sheetFormatPr baseColWidth="10" defaultColWidth="11.453125" defaultRowHeight="12.5" x14ac:dyDescent="0.25"/>
  <cols>
    <col min="1" max="1" width="8.1796875" style="104" customWidth="1"/>
    <col min="2" max="2" width="16.1796875" bestFit="1" customWidth="1"/>
    <col min="3" max="3" width="10" bestFit="1" customWidth="1"/>
    <col min="4" max="4" width="15.453125" bestFit="1" customWidth="1"/>
    <col min="7" max="7" width="24.7265625" customWidth="1"/>
  </cols>
  <sheetData>
    <row r="1" spans="1:7" ht="13" x14ac:dyDescent="0.3">
      <c r="A1" s="104">
        <v>0.5</v>
      </c>
      <c r="B1" t="s">
        <v>817</v>
      </c>
      <c r="C1" s="105">
        <f>+E1/160</f>
        <v>35979.212500000001</v>
      </c>
      <c r="D1" s="105">
        <v>3738100</v>
      </c>
      <c r="E1" s="105">
        <f>+D1*1.54</f>
        <v>5756674</v>
      </c>
      <c r="G1" s="110" t="s">
        <v>818</v>
      </c>
    </row>
    <row r="2" spans="1:7" ht="13" x14ac:dyDescent="0.3">
      <c r="A2" s="104">
        <v>1</v>
      </c>
      <c r="B2" t="s">
        <v>819</v>
      </c>
      <c r="C2" s="105">
        <f t="shared" ref="C2:C6" si="0">+E2/160</f>
        <v>53962.5625</v>
      </c>
      <c r="D2" s="105">
        <v>5606500</v>
      </c>
      <c r="E2" s="105">
        <f>+D2*1.54</f>
        <v>8634010</v>
      </c>
      <c r="G2" s="110" t="s">
        <v>820</v>
      </c>
    </row>
    <row r="3" spans="1:7" ht="13" x14ac:dyDescent="0.3">
      <c r="A3" s="104">
        <v>2</v>
      </c>
      <c r="B3" t="s">
        <v>821</v>
      </c>
      <c r="C3" s="105">
        <f t="shared" si="0"/>
        <v>72775.45</v>
      </c>
      <c r="D3" s="105">
        <v>9623200</v>
      </c>
      <c r="E3" s="105">
        <f>+D3*1.21</f>
        <v>11644072</v>
      </c>
      <c r="G3" s="110" t="s">
        <v>822</v>
      </c>
    </row>
    <row r="4" spans="1:7" ht="13" x14ac:dyDescent="0.3">
      <c r="A4" s="104">
        <v>3</v>
      </c>
      <c r="B4" t="s">
        <v>823</v>
      </c>
      <c r="C4" s="105">
        <f t="shared" si="0"/>
        <v>87309.818750000006</v>
      </c>
      <c r="D4" s="105">
        <v>11545100</v>
      </c>
      <c r="E4" s="105">
        <f t="shared" ref="E4:E6" si="1">+D4*1.21</f>
        <v>13969571</v>
      </c>
      <c r="G4" s="110" t="s">
        <v>824</v>
      </c>
    </row>
    <row r="5" spans="1:7" ht="13" x14ac:dyDescent="0.3">
      <c r="A5" s="104">
        <v>4</v>
      </c>
      <c r="B5" t="s">
        <v>825</v>
      </c>
      <c r="C5" s="105">
        <f t="shared" si="0"/>
        <v>105485.53125</v>
      </c>
      <c r="D5" s="105">
        <v>13948500</v>
      </c>
      <c r="E5" s="105">
        <f t="shared" si="1"/>
        <v>16877685</v>
      </c>
      <c r="G5" s="110" t="s">
        <v>826</v>
      </c>
    </row>
    <row r="6" spans="1:7" ht="13" x14ac:dyDescent="0.3">
      <c r="A6" s="104">
        <v>5</v>
      </c>
      <c r="B6" s="204" t="s">
        <v>827</v>
      </c>
      <c r="C6" s="205">
        <f t="shared" si="0"/>
        <v>165442.54375000001</v>
      </c>
      <c r="D6" s="206">
        <v>21876700</v>
      </c>
      <c r="E6" s="205">
        <f t="shared" si="1"/>
        <v>26470807</v>
      </c>
      <c r="G6" s="110" t="s">
        <v>48</v>
      </c>
    </row>
    <row r="7" spans="1:7" ht="13" x14ac:dyDescent="0.3">
      <c r="A7" s="104">
        <v>6</v>
      </c>
      <c r="G7" s="110" t="s">
        <v>828</v>
      </c>
    </row>
    <row r="8" spans="1:7" ht="13" x14ac:dyDescent="0.3">
      <c r="A8" s="104">
        <v>7</v>
      </c>
      <c r="G8" s="110"/>
    </row>
    <row r="9" spans="1:7" ht="13" x14ac:dyDescent="0.3">
      <c r="A9" s="104">
        <v>8</v>
      </c>
      <c r="G9" s="110"/>
    </row>
    <row r="10" spans="1:7" ht="13" x14ac:dyDescent="0.3">
      <c r="A10" s="104">
        <v>9</v>
      </c>
      <c r="G10" s="110"/>
    </row>
    <row r="11" spans="1:7" x14ac:dyDescent="0.25">
      <c r="A11" s="104">
        <v>10</v>
      </c>
    </row>
    <row r="12" spans="1:7" x14ac:dyDescent="0.25">
      <c r="A12" s="104">
        <v>11</v>
      </c>
    </row>
    <row r="13" spans="1:7" x14ac:dyDescent="0.25">
      <c r="A13" s="104">
        <v>12</v>
      </c>
    </row>
    <row r="14" spans="1:7" x14ac:dyDescent="0.25">
      <c r="A14" s="104">
        <v>13</v>
      </c>
    </row>
    <row r="15" spans="1:7" x14ac:dyDescent="0.25">
      <c r="A15" s="104">
        <v>14</v>
      </c>
    </row>
    <row r="16" spans="1:7" x14ac:dyDescent="0.25">
      <c r="A16" s="104">
        <v>15</v>
      </c>
    </row>
    <row r="17" spans="1:1" x14ac:dyDescent="0.25">
      <c r="A17" s="104">
        <v>16</v>
      </c>
    </row>
    <row r="18" spans="1:1" x14ac:dyDescent="0.25">
      <c r="A18" s="104">
        <v>17</v>
      </c>
    </row>
    <row r="19" spans="1:1" x14ac:dyDescent="0.25">
      <c r="A19" s="104">
        <v>18</v>
      </c>
    </row>
    <row r="20" spans="1:1" x14ac:dyDescent="0.25">
      <c r="A20" s="104">
        <v>19</v>
      </c>
    </row>
    <row r="21" spans="1:1" x14ac:dyDescent="0.25">
      <c r="A21" s="104">
        <v>20</v>
      </c>
    </row>
    <row r="22" spans="1:1" x14ac:dyDescent="0.25">
      <c r="A22" s="104">
        <v>21</v>
      </c>
    </row>
    <row r="23" spans="1:1" x14ac:dyDescent="0.25">
      <c r="A23" s="104">
        <v>22</v>
      </c>
    </row>
    <row r="24" spans="1:1" x14ac:dyDescent="0.25">
      <c r="A24" s="104">
        <v>23</v>
      </c>
    </row>
    <row r="25" spans="1:1" x14ac:dyDescent="0.25">
      <c r="A25" s="104">
        <v>24</v>
      </c>
    </row>
    <row r="26" spans="1:1" x14ac:dyDescent="0.25">
      <c r="A26" s="104">
        <v>25</v>
      </c>
    </row>
    <row r="27" spans="1:1" x14ac:dyDescent="0.25">
      <c r="A27" s="104">
        <v>26</v>
      </c>
    </row>
    <row r="28" spans="1:1" x14ac:dyDescent="0.25">
      <c r="A28" s="104">
        <v>27</v>
      </c>
    </row>
    <row r="29" spans="1:1" x14ac:dyDescent="0.25">
      <c r="A29" s="104">
        <v>28</v>
      </c>
    </row>
    <row r="30" spans="1:1" x14ac:dyDescent="0.25">
      <c r="A30" s="104">
        <v>29</v>
      </c>
    </row>
    <row r="31" spans="1:1" x14ac:dyDescent="0.25">
      <c r="A31" s="104">
        <v>30</v>
      </c>
    </row>
    <row r="32" spans="1:1" x14ac:dyDescent="0.25">
      <c r="A32" s="104">
        <v>31</v>
      </c>
    </row>
    <row r="33" spans="1:1" x14ac:dyDescent="0.25">
      <c r="A33" s="104">
        <v>32</v>
      </c>
    </row>
    <row r="34" spans="1:1" x14ac:dyDescent="0.25">
      <c r="A34" s="104">
        <v>33</v>
      </c>
    </row>
    <row r="35" spans="1:1" x14ac:dyDescent="0.25">
      <c r="A35" s="104">
        <v>34</v>
      </c>
    </row>
    <row r="36" spans="1:1" x14ac:dyDescent="0.25">
      <c r="A36" s="104">
        <v>35</v>
      </c>
    </row>
    <row r="37" spans="1:1" x14ac:dyDescent="0.25">
      <c r="A37" s="104">
        <v>36</v>
      </c>
    </row>
    <row r="38" spans="1:1" x14ac:dyDescent="0.25">
      <c r="A38" s="104">
        <v>37</v>
      </c>
    </row>
    <row r="39" spans="1:1" x14ac:dyDescent="0.25">
      <c r="A39" s="104">
        <v>38</v>
      </c>
    </row>
    <row r="40" spans="1:1" x14ac:dyDescent="0.25">
      <c r="A40" s="104">
        <v>39</v>
      </c>
    </row>
    <row r="41" spans="1:1" x14ac:dyDescent="0.25">
      <c r="A41" s="104">
        <v>40</v>
      </c>
    </row>
    <row r="42" spans="1:1" x14ac:dyDescent="0.25">
      <c r="A42" s="104">
        <v>41</v>
      </c>
    </row>
    <row r="43" spans="1:1" x14ac:dyDescent="0.25">
      <c r="A43" s="104">
        <v>42</v>
      </c>
    </row>
    <row r="44" spans="1:1" x14ac:dyDescent="0.25">
      <c r="A44" s="104">
        <v>43</v>
      </c>
    </row>
    <row r="45" spans="1:1" x14ac:dyDescent="0.25">
      <c r="A45" s="104">
        <v>44</v>
      </c>
    </row>
    <row r="46" spans="1:1" x14ac:dyDescent="0.25">
      <c r="A46" s="104">
        <v>45</v>
      </c>
    </row>
    <row r="47" spans="1:1" x14ac:dyDescent="0.25">
      <c r="A47" s="104">
        <v>46</v>
      </c>
    </row>
    <row r="48" spans="1:1" x14ac:dyDescent="0.25">
      <c r="A48" s="104">
        <v>47</v>
      </c>
    </row>
    <row r="49" spans="1:1" x14ac:dyDescent="0.25">
      <c r="A49" s="104">
        <v>48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4" sqref="A4:H4"/>
    </sheetView>
  </sheetViews>
  <sheetFormatPr baseColWidth="10" defaultColWidth="11.453125" defaultRowHeight="12.5" x14ac:dyDescent="0.25"/>
  <cols>
    <col min="1" max="1" width="23" bestFit="1" customWidth="1"/>
    <col min="2" max="2" width="25.453125" customWidth="1"/>
    <col min="8" max="8" width="22.81640625" customWidth="1"/>
  </cols>
  <sheetData>
    <row r="1" spans="1:8" ht="12.75" customHeight="1" x14ac:dyDescent="0.25">
      <c r="A1" s="373" t="s">
        <v>829</v>
      </c>
      <c r="B1" s="375" t="s">
        <v>33</v>
      </c>
      <c r="C1" s="373" t="s">
        <v>830</v>
      </c>
      <c r="D1" s="373" t="s">
        <v>42</v>
      </c>
      <c r="E1" s="365" t="s">
        <v>34</v>
      </c>
      <c r="F1" s="267"/>
      <c r="G1" s="366"/>
      <c r="H1" s="367" t="s">
        <v>2</v>
      </c>
    </row>
    <row r="2" spans="1:8" ht="13" x14ac:dyDescent="0.25">
      <c r="A2" s="374"/>
      <c r="B2" s="376"/>
      <c r="C2" s="374"/>
      <c r="D2" s="374"/>
      <c r="E2" s="369" t="s">
        <v>35</v>
      </c>
      <c r="F2" s="371" t="s">
        <v>4</v>
      </c>
      <c r="G2" s="372"/>
      <c r="H2" s="368"/>
    </row>
    <row r="3" spans="1:8" ht="13" x14ac:dyDescent="0.25">
      <c r="A3" s="374"/>
      <c r="B3" s="377"/>
      <c r="C3" s="374"/>
      <c r="D3" s="374"/>
      <c r="E3" s="370"/>
      <c r="F3" s="13" t="s">
        <v>36</v>
      </c>
      <c r="G3" s="14" t="s">
        <v>37</v>
      </c>
      <c r="H3" s="368"/>
    </row>
    <row r="4" spans="1:8" s="30" customFormat="1" x14ac:dyDescent="0.25">
      <c r="A4" s="3"/>
      <c r="B4" s="1"/>
      <c r="C4" s="5"/>
      <c r="D4" s="1"/>
      <c r="E4" s="5"/>
      <c r="F4" s="5"/>
      <c r="G4" s="5"/>
      <c r="H4" s="10">
        <f>SUM(E4:G4)</f>
        <v>0</v>
      </c>
    </row>
    <row r="5" spans="1:8" x14ac:dyDescent="0.25">
      <c r="A5" s="3"/>
      <c r="B5" s="1"/>
      <c r="C5" s="5"/>
      <c r="D5" s="1"/>
      <c r="E5" s="5"/>
      <c r="F5" s="5"/>
      <c r="G5" s="5"/>
      <c r="H5" s="10">
        <f t="shared" ref="H5:H24" si="0">SUM(E5:G5)</f>
        <v>0</v>
      </c>
    </row>
    <row r="6" spans="1:8" x14ac:dyDescent="0.25">
      <c r="A6" s="3"/>
      <c r="B6" s="1"/>
      <c r="C6" s="5"/>
      <c r="D6" s="1"/>
      <c r="E6" s="5"/>
      <c r="F6" s="5"/>
      <c r="G6" s="5"/>
      <c r="H6" s="10">
        <f t="shared" si="0"/>
        <v>0</v>
      </c>
    </row>
    <row r="7" spans="1:8" x14ac:dyDescent="0.25">
      <c r="A7" s="3"/>
      <c r="B7" s="1"/>
      <c r="C7" s="5"/>
      <c r="D7" s="1"/>
      <c r="E7" s="5"/>
      <c r="F7" s="5"/>
      <c r="G7" s="5"/>
      <c r="H7" s="10">
        <f t="shared" si="0"/>
        <v>0</v>
      </c>
    </row>
    <row r="8" spans="1:8" x14ac:dyDescent="0.25">
      <c r="A8" s="3"/>
      <c r="B8" s="1"/>
      <c r="C8" s="5"/>
      <c r="D8" s="1"/>
      <c r="E8" s="5"/>
      <c r="F8" s="5"/>
      <c r="G8" s="5"/>
      <c r="H8" s="10">
        <f t="shared" si="0"/>
        <v>0</v>
      </c>
    </row>
    <row r="9" spans="1:8" x14ac:dyDescent="0.25">
      <c r="A9" s="3"/>
      <c r="B9" s="1"/>
      <c r="C9" s="5"/>
      <c r="D9" s="1"/>
      <c r="E9" s="5"/>
      <c r="F9" s="5"/>
      <c r="G9" s="5"/>
      <c r="H9" s="10">
        <f t="shared" si="0"/>
        <v>0</v>
      </c>
    </row>
    <row r="10" spans="1:8" x14ac:dyDescent="0.25">
      <c r="A10" s="3"/>
      <c r="B10" s="1"/>
      <c r="C10" s="5"/>
      <c r="D10" s="1"/>
      <c r="E10" s="5"/>
      <c r="F10" s="5"/>
      <c r="G10" s="5"/>
      <c r="H10" s="10">
        <f t="shared" si="0"/>
        <v>0</v>
      </c>
    </row>
    <row r="11" spans="1:8" x14ac:dyDescent="0.25">
      <c r="A11" s="3"/>
      <c r="B11" s="1"/>
      <c r="C11" s="5"/>
      <c r="D11" s="1"/>
      <c r="E11" s="5"/>
      <c r="F11" s="5"/>
      <c r="G11" s="5"/>
      <c r="H11" s="10">
        <f t="shared" si="0"/>
        <v>0</v>
      </c>
    </row>
    <row r="12" spans="1:8" x14ac:dyDescent="0.25">
      <c r="A12" s="3"/>
      <c r="B12" s="1"/>
      <c r="C12" s="5"/>
      <c r="D12" s="1"/>
      <c r="E12" s="5"/>
      <c r="F12" s="5"/>
      <c r="G12" s="5"/>
      <c r="H12" s="10">
        <f t="shared" si="0"/>
        <v>0</v>
      </c>
    </row>
    <row r="13" spans="1:8" x14ac:dyDescent="0.25">
      <c r="A13" s="3"/>
      <c r="B13" s="1"/>
      <c r="C13" s="5"/>
      <c r="D13" s="1"/>
      <c r="E13" s="5"/>
      <c r="F13" s="5"/>
      <c r="G13" s="5"/>
      <c r="H13" s="10">
        <f t="shared" si="0"/>
        <v>0</v>
      </c>
    </row>
    <row r="14" spans="1:8" x14ac:dyDescent="0.25">
      <c r="A14" s="3"/>
      <c r="B14" s="1"/>
      <c r="C14" s="5"/>
      <c r="D14" s="1"/>
      <c r="E14" s="5"/>
      <c r="F14" s="5"/>
      <c r="G14" s="5"/>
      <c r="H14" s="10">
        <f t="shared" si="0"/>
        <v>0</v>
      </c>
    </row>
    <row r="15" spans="1:8" x14ac:dyDescent="0.25">
      <c r="A15" s="3"/>
      <c r="B15" s="1"/>
      <c r="C15" s="5"/>
      <c r="D15" s="1"/>
      <c r="E15" s="5"/>
      <c r="F15" s="5"/>
      <c r="G15" s="5"/>
      <c r="H15" s="10">
        <f t="shared" si="0"/>
        <v>0</v>
      </c>
    </row>
    <row r="16" spans="1:8" x14ac:dyDescent="0.25">
      <c r="A16" s="3"/>
      <c r="B16" s="1"/>
      <c r="C16" s="5"/>
      <c r="D16" s="1"/>
      <c r="E16" s="5"/>
      <c r="F16" s="5"/>
      <c r="G16" s="5"/>
      <c r="H16" s="10">
        <f t="shared" si="0"/>
        <v>0</v>
      </c>
    </row>
    <row r="17" spans="1:8" x14ac:dyDescent="0.25">
      <c r="A17" s="3"/>
      <c r="B17" s="1"/>
      <c r="C17" s="5"/>
      <c r="D17" s="1"/>
      <c r="E17" s="5"/>
      <c r="F17" s="5"/>
      <c r="G17" s="5"/>
      <c r="H17" s="10">
        <f t="shared" si="0"/>
        <v>0</v>
      </c>
    </row>
    <row r="18" spans="1:8" x14ac:dyDescent="0.25">
      <c r="A18" s="3"/>
      <c r="B18" s="1"/>
      <c r="C18" s="5"/>
      <c r="D18" s="1"/>
      <c r="E18" s="5"/>
      <c r="F18" s="5"/>
      <c r="G18" s="5"/>
      <c r="H18" s="10">
        <f t="shared" si="0"/>
        <v>0</v>
      </c>
    </row>
    <row r="19" spans="1:8" x14ac:dyDescent="0.25">
      <c r="A19" s="3"/>
      <c r="B19" s="1"/>
      <c r="C19" s="5"/>
      <c r="D19" s="1"/>
      <c r="E19" s="5"/>
      <c r="F19" s="5"/>
      <c r="G19" s="5"/>
      <c r="H19" s="10">
        <f t="shared" si="0"/>
        <v>0</v>
      </c>
    </row>
    <row r="20" spans="1:8" x14ac:dyDescent="0.25">
      <c r="A20" s="3"/>
      <c r="B20" s="1"/>
      <c r="C20" s="5"/>
      <c r="D20" s="1"/>
      <c r="E20" s="5"/>
      <c r="F20" s="5"/>
      <c r="G20" s="5"/>
      <c r="H20" s="10">
        <f t="shared" si="0"/>
        <v>0</v>
      </c>
    </row>
    <row r="21" spans="1:8" x14ac:dyDescent="0.25">
      <c r="A21" s="3"/>
      <c r="B21" s="1"/>
      <c r="C21" s="5"/>
      <c r="D21" s="1"/>
      <c r="E21" s="5"/>
      <c r="F21" s="5"/>
      <c r="G21" s="5"/>
      <c r="H21" s="10">
        <f t="shared" si="0"/>
        <v>0</v>
      </c>
    </row>
    <row r="22" spans="1:8" x14ac:dyDescent="0.25">
      <c r="A22" s="3"/>
      <c r="B22" s="1"/>
      <c r="C22" s="5"/>
      <c r="D22" s="1"/>
      <c r="E22" s="5"/>
      <c r="F22" s="5"/>
      <c r="G22" s="5"/>
      <c r="H22" s="10">
        <f t="shared" si="0"/>
        <v>0</v>
      </c>
    </row>
    <row r="23" spans="1:8" x14ac:dyDescent="0.25">
      <c r="A23" s="3"/>
      <c r="B23" s="1"/>
      <c r="C23" s="5"/>
      <c r="D23" s="1"/>
      <c r="E23" s="5"/>
      <c r="F23" s="5"/>
      <c r="G23" s="5"/>
      <c r="H23" s="10">
        <f t="shared" si="0"/>
        <v>0</v>
      </c>
    </row>
    <row r="24" spans="1:8" ht="13" thickBot="1" x14ac:dyDescent="0.3">
      <c r="A24" s="4"/>
      <c r="B24" s="2"/>
      <c r="C24" s="6"/>
      <c r="D24" s="2"/>
      <c r="E24" s="6"/>
      <c r="F24" s="6"/>
      <c r="G24" s="6"/>
      <c r="H24" s="15">
        <f t="shared" si="0"/>
        <v>0</v>
      </c>
    </row>
    <row r="25" spans="1:8" ht="13.5" thickBot="1" x14ac:dyDescent="0.35">
      <c r="A25" s="362" t="s">
        <v>2</v>
      </c>
      <c r="B25" s="363"/>
      <c r="C25" s="363"/>
      <c r="D25" s="364"/>
      <c r="E25" s="18">
        <f>SUM(E4:E24)</f>
        <v>0</v>
      </c>
      <c r="F25" s="18">
        <f>SUM(F4:F24)</f>
        <v>0</v>
      </c>
      <c r="G25" s="18">
        <f>SUM(G4:G24)</f>
        <v>0</v>
      </c>
      <c r="H25" s="18">
        <f>SUM(H4:H24)</f>
        <v>0</v>
      </c>
    </row>
  </sheetData>
  <customSheetViews>
    <customSheetView guid="{B16518E6-F566-4CD3-8212-A9B00FEF0110}" state="hidden">
      <selection activeCell="A4" sqref="A4:H4"/>
      <pageMargins left="0" right="0" top="0" bottom="0" header="0" footer="0"/>
      <pageSetup orientation="landscape" horizontalDpi="300" verticalDpi="300"/>
      <headerFooter alignWithMargins="0">
        <oddHeader>&amp;C&amp;"Arial,Negrita"UNIVERSIDAD DEL ROSARIO    
CENTRO DE GESTIÓN DEL CONOCIMIENTO Y LA INNOVACIÓN    
FIUR 2012-2013    
PRESUPUESTO SERVICIOS TÉCNICOS</oddHeader>
      </headerFooter>
    </customSheetView>
    <customSheetView guid="{9B445CA5-1DDF-42B5-B484-D476CB782415}" state="hidden">
      <selection activeCell="A4" sqref="A4:H4"/>
      <pageMargins left="0" right="0" top="0" bottom="0" header="0" footer="0"/>
      <pageSetup orientation="landscape" horizontalDpi="300" verticalDpi="300"/>
      <headerFooter alignWithMargins="0">
        <oddHeader>&amp;C&amp;"Arial,Negrita"UNIVERSIDAD DEL ROSARIO    
CENTRO DE GESTIÓN DEL CONOCIMIENTO Y LA INNOVACIÓN    
FIUR 2012-2013    
PRESUPUESTO SERVICIOS TÉCNICOS</oddHeader>
      </headerFooter>
    </customSheetView>
  </customSheetViews>
  <mergeCells count="9">
    <mergeCell ref="A25:D25"/>
    <mergeCell ref="E1:G1"/>
    <mergeCell ref="H1:H3"/>
    <mergeCell ref="E2:E3"/>
    <mergeCell ref="F2:G2"/>
    <mergeCell ref="A1:A3"/>
    <mergeCell ref="B1:B3"/>
    <mergeCell ref="C1:C3"/>
    <mergeCell ref="D1:D3"/>
  </mergeCells>
  <phoneticPr fontId="3" type="noConversion"/>
  <pageMargins left="0.75" right="0.75" top="1.66" bottom="1" header="0.63" footer="0"/>
  <pageSetup orientation="landscape" horizontalDpi="300" verticalDpi="300"/>
  <headerFooter alignWithMargins="0">
    <oddHeader>&amp;C&amp;"Arial,Negrita"UNIVERSIDAD DEL ROSARIO    
CENTRO DE GESTIÓN DEL CONOCIMIENTO Y LA INNOVACIÓN    
FIUR 2012-2013    
PRESUPUESTO SERVICIOS TÉCNICOS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B6" sqref="B6"/>
    </sheetView>
  </sheetViews>
  <sheetFormatPr baseColWidth="10" defaultColWidth="11.453125" defaultRowHeight="12.5" x14ac:dyDescent="0.25"/>
  <cols>
    <col min="1" max="1" width="22" customWidth="1"/>
    <col min="2" max="2" width="18.26953125" customWidth="1"/>
  </cols>
  <sheetData>
    <row r="3" spans="1:2" x14ac:dyDescent="0.25">
      <c r="A3" s="210" t="s">
        <v>15</v>
      </c>
      <c r="B3" t="s">
        <v>16</v>
      </c>
    </row>
    <row r="4" spans="1:2" x14ac:dyDescent="0.25">
      <c r="A4" s="211" t="s">
        <v>17</v>
      </c>
      <c r="B4" s="212">
        <v>10862320</v>
      </c>
    </row>
    <row r="5" spans="1:2" x14ac:dyDescent="0.25">
      <c r="A5" s="211" t="s">
        <v>10</v>
      </c>
      <c r="B5" s="212">
        <v>8944689</v>
      </c>
    </row>
    <row r="6" spans="1:2" x14ac:dyDescent="0.25">
      <c r="A6" s="211" t="s">
        <v>8</v>
      </c>
      <c r="B6" s="212">
        <v>23676360</v>
      </c>
    </row>
    <row r="7" spans="1:2" x14ac:dyDescent="0.25">
      <c r="A7" s="211" t="s">
        <v>18</v>
      </c>
      <c r="B7">
        <v>43483369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workbookViewId="0">
      <selection activeCell="C16" sqref="C16:C17"/>
    </sheetView>
  </sheetViews>
  <sheetFormatPr baseColWidth="10" defaultColWidth="11.453125" defaultRowHeight="12.5" x14ac:dyDescent="0.25"/>
  <cols>
    <col min="2" max="2" width="29.1796875" bestFit="1" customWidth="1"/>
    <col min="3" max="3" width="23.1796875" customWidth="1"/>
    <col min="4" max="6" width="17" bestFit="1" customWidth="1"/>
  </cols>
  <sheetData>
    <row r="1" spans="2:9" ht="13" thickBot="1" x14ac:dyDescent="0.3"/>
    <row r="2" spans="2:9" ht="15" thickBot="1" x14ac:dyDescent="0.3">
      <c r="B2" s="253" t="s">
        <v>19</v>
      </c>
      <c r="C2" s="255" t="s">
        <v>20</v>
      </c>
      <c r="D2" s="257" t="s">
        <v>21</v>
      </c>
      <c r="E2" s="259" t="s">
        <v>22</v>
      </c>
      <c r="F2" s="261" t="s">
        <v>23</v>
      </c>
      <c r="G2" s="250" t="s">
        <v>24</v>
      </c>
      <c r="H2" s="251"/>
      <c r="I2" s="252"/>
    </row>
    <row r="3" spans="2:9" ht="15" thickBot="1" x14ac:dyDescent="0.3">
      <c r="B3" s="254"/>
      <c r="C3" s="256"/>
      <c r="D3" s="258"/>
      <c r="E3" s="260"/>
      <c r="F3" s="262"/>
      <c r="G3" s="213">
        <v>2018</v>
      </c>
      <c r="H3" s="213">
        <v>2019</v>
      </c>
      <c r="I3" s="213">
        <v>2020</v>
      </c>
    </row>
    <row r="4" spans="2:9" ht="15" thickBot="1" x14ac:dyDescent="0.3">
      <c r="B4" s="214" t="s">
        <v>25</v>
      </c>
      <c r="C4" s="219">
        <v>59000000</v>
      </c>
      <c r="D4" s="220">
        <v>23676360</v>
      </c>
      <c r="E4" s="220">
        <v>10000000</v>
      </c>
      <c r="F4" s="221">
        <v>45323640</v>
      </c>
      <c r="G4" s="222"/>
      <c r="H4" s="222"/>
      <c r="I4" s="222"/>
    </row>
    <row r="5" spans="2:9" ht="15" thickBot="1" x14ac:dyDescent="0.3">
      <c r="B5" s="214" t="s">
        <v>26</v>
      </c>
      <c r="C5" s="219">
        <v>10000000</v>
      </c>
      <c r="D5" s="220"/>
      <c r="E5" s="220">
        <v>-10000000</v>
      </c>
      <c r="F5" s="221">
        <v>0</v>
      </c>
      <c r="G5" s="222"/>
      <c r="H5" s="222"/>
      <c r="I5" s="222"/>
    </row>
    <row r="6" spans="2:9" ht="15" thickBot="1" x14ac:dyDescent="0.3">
      <c r="B6" s="214" t="s">
        <v>27</v>
      </c>
      <c r="C6" s="219">
        <v>10000000</v>
      </c>
      <c r="D6" s="220">
        <v>10000000</v>
      </c>
      <c r="E6" s="220"/>
      <c r="F6" s="221">
        <v>0</v>
      </c>
      <c r="G6" s="222" t="s">
        <v>28</v>
      </c>
      <c r="H6" s="222"/>
      <c r="I6" s="222"/>
    </row>
    <row r="7" spans="2:9" ht="15" thickBot="1" x14ac:dyDescent="0.3">
      <c r="B7" s="214" t="s">
        <v>29</v>
      </c>
      <c r="C7" s="219">
        <v>20000000</v>
      </c>
      <c r="D7" s="220">
        <v>8944689</v>
      </c>
      <c r="E7" s="220"/>
      <c r="F7" s="221">
        <v>11055311</v>
      </c>
      <c r="G7" s="222"/>
      <c r="H7" s="222"/>
      <c r="I7" s="222"/>
    </row>
    <row r="8" spans="2:9" ht="15" thickBot="1" x14ac:dyDescent="0.3">
      <c r="B8" s="214" t="s">
        <v>30</v>
      </c>
      <c r="C8" s="219">
        <v>4000000</v>
      </c>
      <c r="D8" s="220"/>
      <c r="E8" s="220"/>
      <c r="F8" s="221">
        <v>4000000</v>
      </c>
      <c r="G8" s="222"/>
      <c r="H8" s="222"/>
      <c r="I8" s="222"/>
    </row>
    <row r="9" spans="2:9" ht="15" thickBot="1" x14ac:dyDescent="0.3">
      <c r="B9" s="214" t="s">
        <v>31</v>
      </c>
      <c r="C9" s="219">
        <v>3091030</v>
      </c>
      <c r="D9" s="220">
        <v>862320</v>
      </c>
      <c r="E9" s="220"/>
      <c r="F9" s="221">
        <v>2228710</v>
      </c>
      <c r="G9" s="222"/>
      <c r="H9" s="222"/>
      <c r="I9" s="222"/>
    </row>
    <row r="10" spans="2:9" ht="15" thickBot="1" x14ac:dyDescent="0.3">
      <c r="B10" s="218" t="s">
        <v>2</v>
      </c>
      <c r="C10" s="216">
        <f>SUM(C4:C9)</f>
        <v>106091030</v>
      </c>
      <c r="D10" s="216">
        <f>SUM(D4:D9)</f>
        <v>43483369</v>
      </c>
      <c r="E10" s="216">
        <f t="shared" ref="E10:F10" si="0">SUM(E4:E9)</f>
        <v>0</v>
      </c>
      <c r="F10" s="216">
        <f t="shared" si="0"/>
        <v>62607661</v>
      </c>
      <c r="G10" s="217"/>
      <c r="H10" s="217"/>
      <c r="I10" s="217"/>
    </row>
    <row r="12" spans="2:9" x14ac:dyDescent="0.25">
      <c r="F12" s="215"/>
    </row>
    <row r="15" spans="2:9" x14ac:dyDescent="0.25">
      <c r="F15" s="215"/>
    </row>
    <row r="16" spans="2:9" x14ac:dyDescent="0.25">
      <c r="F16" s="215"/>
    </row>
    <row r="17" spans="5:6" x14ac:dyDescent="0.25">
      <c r="F17" s="215"/>
    </row>
    <row r="28" spans="5:6" x14ac:dyDescent="0.25">
      <c r="E28" s="209" t="s">
        <v>28</v>
      </c>
    </row>
  </sheetData>
  <mergeCells count="6">
    <mergeCell ref="G2:I2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23" sqref="A23"/>
    </sheetView>
  </sheetViews>
  <sheetFormatPr baseColWidth="10" defaultColWidth="11.453125" defaultRowHeight="12.5" x14ac:dyDescent="0.25"/>
  <cols>
    <col min="1" max="2" width="39.453125" style="29" customWidth="1"/>
    <col min="6" max="6" width="17.7265625" customWidth="1"/>
  </cols>
  <sheetData>
    <row r="1" spans="1:6" ht="13" x14ac:dyDescent="0.25">
      <c r="A1" s="20" t="s">
        <v>32</v>
      </c>
      <c r="B1" s="19" t="s">
        <v>33</v>
      </c>
      <c r="C1" s="266" t="s">
        <v>34</v>
      </c>
      <c r="D1" s="267"/>
      <c r="E1" s="268"/>
      <c r="F1" s="263" t="s">
        <v>2</v>
      </c>
    </row>
    <row r="2" spans="1:6" ht="13" x14ac:dyDescent="0.25">
      <c r="A2" s="21"/>
      <c r="B2" s="22"/>
      <c r="C2" s="269" t="s">
        <v>35</v>
      </c>
      <c r="D2" s="271" t="s">
        <v>4</v>
      </c>
      <c r="E2" s="272"/>
      <c r="F2" s="264"/>
    </row>
    <row r="3" spans="1:6" ht="20.149999999999999" customHeight="1" thickBot="1" x14ac:dyDescent="0.3">
      <c r="A3" s="23"/>
      <c r="B3" s="24"/>
      <c r="C3" s="270"/>
      <c r="D3" s="11" t="s">
        <v>36</v>
      </c>
      <c r="E3" s="12" t="s">
        <v>37</v>
      </c>
      <c r="F3" s="265"/>
    </row>
    <row r="4" spans="1:6" x14ac:dyDescent="0.25">
      <c r="A4" s="31"/>
      <c r="B4" s="32"/>
      <c r="D4" s="8"/>
      <c r="E4" s="8"/>
      <c r="F4" s="9">
        <f>SUM(D4:E4)</f>
        <v>0</v>
      </c>
    </row>
    <row r="5" spans="1:6" x14ac:dyDescent="0.25">
      <c r="A5" s="25"/>
      <c r="B5" s="26"/>
      <c r="C5" s="5"/>
      <c r="D5" s="5"/>
      <c r="E5" s="5"/>
      <c r="F5" s="7">
        <f t="shared" ref="F5:F15" si="0">SUM(C5:E5)</f>
        <v>0</v>
      </c>
    </row>
    <row r="6" spans="1:6" x14ac:dyDescent="0.25">
      <c r="A6" s="25"/>
      <c r="B6" s="26"/>
      <c r="C6" s="5"/>
      <c r="D6" s="5"/>
      <c r="E6" s="5"/>
      <c r="F6" s="7">
        <f t="shared" si="0"/>
        <v>0</v>
      </c>
    </row>
    <row r="7" spans="1:6" x14ac:dyDescent="0.25">
      <c r="A7" s="25"/>
      <c r="B7" s="26"/>
      <c r="C7" s="5"/>
      <c r="D7" s="5"/>
      <c r="E7" s="5"/>
      <c r="F7" s="7">
        <f t="shared" si="0"/>
        <v>0</v>
      </c>
    </row>
    <row r="8" spans="1:6" x14ac:dyDescent="0.25">
      <c r="A8" s="25"/>
      <c r="B8" s="26"/>
      <c r="C8" s="5"/>
      <c r="D8" s="5"/>
      <c r="E8" s="5"/>
      <c r="F8" s="7">
        <f t="shared" si="0"/>
        <v>0</v>
      </c>
    </row>
    <row r="9" spans="1:6" x14ac:dyDescent="0.25">
      <c r="A9" s="25"/>
      <c r="B9" s="26"/>
      <c r="C9" s="5"/>
      <c r="D9" s="5"/>
      <c r="E9" s="5"/>
      <c r="F9" s="7">
        <f t="shared" si="0"/>
        <v>0</v>
      </c>
    </row>
    <row r="10" spans="1:6" x14ac:dyDescent="0.25">
      <c r="A10" s="25"/>
      <c r="B10" s="26"/>
      <c r="C10" s="5"/>
      <c r="D10" s="5"/>
      <c r="E10" s="5"/>
      <c r="F10" s="7">
        <f t="shared" si="0"/>
        <v>0</v>
      </c>
    </row>
    <row r="11" spans="1:6" x14ac:dyDescent="0.25">
      <c r="A11" s="25"/>
      <c r="B11" s="26"/>
      <c r="C11" s="5"/>
      <c r="D11" s="5"/>
      <c r="E11" s="5"/>
      <c r="F11" s="7">
        <f t="shared" si="0"/>
        <v>0</v>
      </c>
    </row>
    <row r="12" spans="1:6" x14ac:dyDescent="0.25">
      <c r="A12" s="25"/>
      <c r="B12" s="26"/>
      <c r="C12" s="5"/>
      <c r="D12" s="5"/>
      <c r="E12" s="5"/>
      <c r="F12" s="7">
        <f t="shared" si="0"/>
        <v>0</v>
      </c>
    </row>
    <row r="13" spans="1:6" x14ac:dyDescent="0.25">
      <c r="A13" s="25"/>
      <c r="B13" s="26"/>
      <c r="C13" s="5"/>
      <c r="D13" s="5"/>
      <c r="E13" s="5"/>
      <c r="F13" s="7">
        <f t="shared" si="0"/>
        <v>0</v>
      </c>
    </row>
    <row r="14" spans="1:6" x14ac:dyDescent="0.25">
      <c r="A14" s="25"/>
      <c r="B14" s="26"/>
      <c r="C14" s="5"/>
      <c r="D14" s="5"/>
      <c r="E14" s="5"/>
      <c r="F14" s="7">
        <f t="shared" si="0"/>
        <v>0</v>
      </c>
    </row>
    <row r="15" spans="1:6" x14ac:dyDescent="0.25">
      <c r="A15" s="25"/>
      <c r="B15" s="26"/>
      <c r="C15" s="5"/>
      <c r="D15" s="5"/>
      <c r="E15" s="5"/>
      <c r="F15" s="7">
        <f t="shared" si="0"/>
        <v>0</v>
      </c>
    </row>
    <row r="16" spans="1:6" ht="13.5" thickBot="1" x14ac:dyDescent="0.35">
      <c r="A16" s="27" t="s">
        <v>2</v>
      </c>
      <c r="B16" s="28"/>
      <c r="C16" s="16">
        <f>SUM(C4:C15)</f>
        <v>0</v>
      </c>
      <c r="D16" s="16">
        <f>SUM(D4:D15)</f>
        <v>0</v>
      </c>
      <c r="E16" s="16">
        <f>SUM(E4:E15)</f>
        <v>0</v>
      </c>
      <c r="F16" s="17">
        <f>SUM(F4:F15)</f>
        <v>0</v>
      </c>
    </row>
    <row r="19" spans="1:1" ht="25" x14ac:dyDescent="0.25">
      <c r="A19" s="238" t="s">
        <v>38</v>
      </c>
    </row>
  </sheetData>
  <customSheetViews>
    <customSheetView guid="{B16518E6-F566-4CD3-8212-A9B00FEF0110}" state="hidden">
      <selection activeCell="A23" sqref="A23"/>
      <pageMargins left="0" right="0" top="0" bottom="0" header="0" footer="0"/>
      <pageSetup orientation="portrait" horizontalDpi="300" verticalDpi="300"/>
      <headerFooter alignWithMargins="0">
        <oddHeader>&amp;C&amp;"Arial,Negrita"UNIVERSIDAD DEL ROSARIO    
CENTRO DE GESTIÓN DEL CONOCIMIENTO Y LA INNOVACIÓN    
FIUR 2012-2013      
PRESUPUESTO EQUIPOS NUEVOS</oddHeader>
      </headerFooter>
    </customSheetView>
    <customSheetView guid="{9B445CA5-1DDF-42B5-B484-D476CB782415}" state="hidden">
      <selection activeCell="A23" sqref="A23"/>
      <pageMargins left="0" right="0" top="0" bottom="0" header="0" footer="0"/>
      <pageSetup orientation="portrait" horizontalDpi="300" verticalDpi="300"/>
      <headerFooter alignWithMargins="0">
        <oddHeader>&amp;C&amp;"Arial,Negrita"UNIVERSIDAD DEL ROSARIO    
CENTRO DE GESTIÓN DEL CONOCIMIENTO Y LA INNOVACIÓN    
FIUR 2012-2013      
PRESUPUESTO EQUIPOS NUEVOS</oddHeader>
      </headerFooter>
    </customSheetView>
  </customSheetViews>
  <mergeCells count="4">
    <mergeCell ref="F1:F3"/>
    <mergeCell ref="C1:E1"/>
    <mergeCell ref="C2:C3"/>
    <mergeCell ref="D2:E2"/>
  </mergeCells>
  <phoneticPr fontId="3" type="noConversion"/>
  <pageMargins left="0.75" right="0.75" top="1.36" bottom="1" header="0.37" footer="0"/>
  <pageSetup orientation="portrait" horizontalDpi="300" verticalDpi="300"/>
  <headerFooter alignWithMargins="0">
    <oddHeader>&amp;C&amp;"Arial,Negrita"UNIVERSIDAD DEL ROSARIO    
CENTRO DE GESTIÓN DEL CONOCIMIENTO Y LA INNOVACIÓN    
FIUR 2012-2013      
PRESUPUESTO EQUIPOS NUEVOS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T21"/>
  <sheetViews>
    <sheetView showGridLines="0" showRowColHeaders="0" zoomScale="90" zoomScaleNormal="90" zoomScalePageLayoutView="90" workbookViewId="0">
      <selection activeCell="F4" sqref="F4:H4"/>
    </sheetView>
  </sheetViews>
  <sheetFormatPr baseColWidth="10" defaultColWidth="10.81640625" defaultRowHeight="12.5" x14ac:dyDescent="0.25"/>
  <cols>
    <col min="1" max="1" width="25.453125" style="59" customWidth="1"/>
    <col min="2" max="2" width="30.81640625" style="59" customWidth="1"/>
    <col min="3" max="3" width="10.453125" style="59" bestFit="1" customWidth="1"/>
    <col min="4" max="4" width="15.81640625" style="59" customWidth="1"/>
    <col min="5" max="11" width="17.453125" style="59" customWidth="1"/>
    <col min="12" max="13" width="16.453125" style="59" customWidth="1"/>
    <col min="14" max="14" width="18.81640625" style="59" customWidth="1"/>
    <col min="15" max="16" width="17.453125" style="59" customWidth="1"/>
    <col min="17" max="18" width="16.453125" style="59" customWidth="1"/>
    <col min="19" max="19" width="18.81640625" style="59" customWidth="1"/>
    <col min="20" max="20" width="17.7265625" style="59" customWidth="1"/>
    <col min="21" max="16384" width="10.81640625" style="59"/>
  </cols>
  <sheetData>
    <row r="1" spans="1:20" ht="13.5" thickBot="1" x14ac:dyDescent="0.3">
      <c r="E1" s="285" t="s">
        <v>39</v>
      </c>
      <c r="F1" s="286"/>
      <c r="G1" s="286"/>
      <c r="H1" s="286"/>
      <c r="I1" s="287"/>
      <c r="J1" s="273" t="s">
        <v>40</v>
      </c>
      <c r="K1" s="274"/>
      <c r="L1" s="274"/>
      <c r="M1" s="275"/>
      <c r="N1" s="276"/>
      <c r="O1" s="273" t="s">
        <v>41</v>
      </c>
      <c r="P1" s="274"/>
      <c r="Q1" s="274"/>
      <c r="R1" s="275"/>
      <c r="S1" s="276"/>
    </row>
    <row r="2" spans="1:20" s="194" customFormat="1" ht="13" x14ac:dyDescent="0.25">
      <c r="A2" s="279" t="s">
        <v>32</v>
      </c>
      <c r="B2" s="282" t="s">
        <v>33</v>
      </c>
      <c r="C2" s="282" t="s">
        <v>42</v>
      </c>
      <c r="D2" s="294" t="s">
        <v>43</v>
      </c>
      <c r="E2" s="288" t="s">
        <v>34</v>
      </c>
      <c r="F2" s="289"/>
      <c r="G2" s="289"/>
      <c r="H2" s="289"/>
      <c r="I2" s="290"/>
      <c r="J2" s="279" t="s">
        <v>34</v>
      </c>
      <c r="K2" s="282"/>
      <c r="L2" s="282"/>
      <c r="M2" s="299"/>
      <c r="N2" s="294"/>
      <c r="O2" s="279" t="s">
        <v>34</v>
      </c>
      <c r="P2" s="282"/>
      <c r="Q2" s="282"/>
      <c r="R2" s="299"/>
      <c r="S2" s="294"/>
      <c r="T2" s="297" t="s">
        <v>2</v>
      </c>
    </row>
    <row r="3" spans="1:20" s="194" customFormat="1" ht="12.75" customHeight="1" x14ac:dyDescent="0.25">
      <c r="A3" s="280"/>
      <c r="B3" s="283"/>
      <c r="C3" s="283"/>
      <c r="D3" s="295"/>
      <c r="E3" s="280" t="s">
        <v>44</v>
      </c>
      <c r="F3" s="280" t="s">
        <v>45</v>
      </c>
      <c r="G3" s="291" t="s">
        <v>4</v>
      </c>
      <c r="H3" s="292"/>
      <c r="I3" s="293"/>
      <c r="J3" s="280" t="s">
        <v>44</v>
      </c>
      <c r="K3" s="280" t="s">
        <v>45</v>
      </c>
      <c r="L3" s="291" t="s">
        <v>4</v>
      </c>
      <c r="M3" s="292"/>
      <c r="N3" s="293"/>
      <c r="O3" s="280" t="s">
        <v>44</v>
      </c>
      <c r="P3" s="280" t="s">
        <v>45</v>
      </c>
      <c r="Q3" s="291" t="s">
        <v>4</v>
      </c>
      <c r="R3" s="292"/>
      <c r="S3" s="293"/>
      <c r="T3" s="298"/>
    </row>
    <row r="4" spans="1:20" s="194" customFormat="1" ht="13.5" thickBot="1" x14ac:dyDescent="0.3">
      <c r="A4" s="281"/>
      <c r="B4" s="284"/>
      <c r="C4" s="284"/>
      <c r="D4" s="296"/>
      <c r="E4" s="281"/>
      <c r="F4" s="281"/>
      <c r="G4" s="195" t="s">
        <v>46</v>
      </c>
      <c r="H4" s="196"/>
      <c r="I4" s="197"/>
      <c r="J4" s="281"/>
      <c r="K4" s="281"/>
      <c r="L4" s="195" t="s">
        <v>46</v>
      </c>
      <c r="M4" s="196"/>
      <c r="N4" s="197"/>
      <c r="O4" s="281"/>
      <c r="P4" s="281"/>
      <c r="Q4" s="195" t="s">
        <v>46</v>
      </c>
      <c r="R4" s="196"/>
      <c r="S4" s="197"/>
      <c r="T4" s="298"/>
    </row>
    <row r="5" spans="1:20" x14ac:dyDescent="0.25">
      <c r="A5" s="154"/>
      <c r="B5" s="155"/>
      <c r="C5" s="183"/>
      <c r="D5" s="180"/>
      <c r="E5" s="186"/>
      <c r="F5" s="157"/>
      <c r="G5" s="179">
        <f>+E5*0.16</f>
        <v>0</v>
      </c>
      <c r="H5" s="158"/>
      <c r="I5" s="159"/>
      <c r="J5" s="156"/>
      <c r="K5" s="155"/>
      <c r="L5" s="179">
        <f>+J5*0.16</f>
        <v>0</v>
      </c>
      <c r="M5" s="160"/>
      <c r="N5" s="161"/>
      <c r="O5" s="156"/>
      <c r="P5" s="155"/>
      <c r="Q5" s="179">
        <f>+O5*0.16</f>
        <v>0</v>
      </c>
      <c r="R5" s="160"/>
      <c r="S5" s="161"/>
      <c r="T5" s="162">
        <f>SUM(E5:S5)</f>
        <v>0</v>
      </c>
    </row>
    <row r="6" spans="1:20" x14ac:dyDescent="0.25">
      <c r="A6" s="163"/>
      <c r="B6" s="164"/>
      <c r="C6" s="184"/>
      <c r="D6" s="181"/>
      <c r="E6" s="165"/>
      <c r="F6" s="166"/>
      <c r="G6" s="179">
        <f t="shared" ref="G6:G16" si="0">+E6*0.16</f>
        <v>0</v>
      </c>
      <c r="H6" s="167"/>
      <c r="I6" s="168"/>
      <c r="J6" s="169"/>
      <c r="K6" s="170"/>
      <c r="L6" s="179">
        <f t="shared" ref="L6:L16" si="1">+J6*0.16</f>
        <v>0</v>
      </c>
      <c r="M6" s="171"/>
      <c r="N6" s="168"/>
      <c r="O6" s="169"/>
      <c r="P6" s="170"/>
      <c r="Q6" s="179">
        <f t="shared" ref="Q6:Q16" si="2">+O6*0.16</f>
        <v>0</v>
      </c>
      <c r="R6" s="171"/>
      <c r="S6" s="168"/>
      <c r="T6" s="162">
        <f t="shared" ref="T6:T16" si="3">SUM(E6:S6)</f>
        <v>0</v>
      </c>
    </row>
    <row r="7" spans="1:20" ht="13" x14ac:dyDescent="0.25">
      <c r="A7" s="163"/>
      <c r="B7" s="164"/>
      <c r="C7" s="184"/>
      <c r="D7" s="181"/>
      <c r="E7" s="172"/>
      <c r="F7" s="166"/>
      <c r="G7" s="179">
        <f t="shared" si="0"/>
        <v>0</v>
      </c>
      <c r="H7" s="167"/>
      <c r="I7" s="168"/>
      <c r="J7" s="169"/>
      <c r="K7" s="170"/>
      <c r="L7" s="179">
        <f t="shared" si="1"/>
        <v>0</v>
      </c>
      <c r="M7" s="171"/>
      <c r="N7" s="168"/>
      <c r="O7" s="169"/>
      <c r="P7" s="170"/>
      <c r="Q7" s="179">
        <f t="shared" si="2"/>
        <v>0</v>
      </c>
      <c r="R7" s="171"/>
      <c r="S7" s="168"/>
      <c r="T7" s="162">
        <f t="shared" si="3"/>
        <v>0</v>
      </c>
    </row>
    <row r="8" spans="1:20" ht="13" x14ac:dyDescent="0.25">
      <c r="A8" s="163"/>
      <c r="B8" s="164"/>
      <c r="C8" s="184"/>
      <c r="D8" s="181"/>
      <c r="E8" s="172"/>
      <c r="F8" s="166"/>
      <c r="G8" s="179">
        <f t="shared" si="0"/>
        <v>0</v>
      </c>
      <c r="H8" s="167"/>
      <c r="I8" s="168"/>
      <c r="J8" s="169"/>
      <c r="K8" s="170"/>
      <c r="L8" s="179">
        <f t="shared" si="1"/>
        <v>0</v>
      </c>
      <c r="M8" s="171"/>
      <c r="N8" s="168"/>
      <c r="O8" s="169"/>
      <c r="P8" s="170"/>
      <c r="Q8" s="179">
        <f t="shared" si="2"/>
        <v>0</v>
      </c>
      <c r="R8" s="171"/>
      <c r="S8" s="168"/>
      <c r="T8" s="162">
        <f t="shared" si="3"/>
        <v>0</v>
      </c>
    </row>
    <row r="9" spans="1:20" ht="13" x14ac:dyDescent="0.25">
      <c r="A9" s="163"/>
      <c r="B9" s="164"/>
      <c r="C9" s="184"/>
      <c r="D9" s="181"/>
      <c r="E9" s="172"/>
      <c r="F9" s="166"/>
      <c r="G9" s="179">
        <f t="shared" si="0"/>
        <v>0</v>
      </c>
      <c r="H9" s="167"/>
      <c r="I9" s="168"/>
      <c r="J9" s="169"/>
      <c r="K9" s="170"/>
      <c r="L9" s="179">
        <f t="shared" si="1"/>
        <v>0</v>
      </c>
      <c r="M9" s="171"/>
      <c r="N9" s="168"/>
      <c r="O9" s="169"/>
      <c r="P9" s="170"/>
      <c r="Q9" s="179">
        <f t="shared" si="2"/>
        <v>0</v>
      </c>
      <c r="R9" s="171"/>
      <c r="S9" s="168"/>
      <c r="T9" s="162">
        <f t="shared" si="3"/>
        <v>0</v>
      </c>
    </row>
    <row r="10" spans="1:20" ht="13" x14ac:dyDescent="0.25">
      <c r="A10" s="163"/>
      <c r="B10" s="164"/>
      <c r="C10" s="184"/>
      <c r="D10" s="181"/>
      <c r="E10" s="172"/>
      <c r="F10" s="166"/>
      <c r="G10" s="179">
        <f t="shared" si="0"/>
        <v>0</v>
      </c>
      <c r="H10" s="167"/>
      <c r="I10" s="168"/>
      <c r="J10" s="169"/>
      <c r="K10" s="170"/>
      <c r="L10" s="179">
        <f t="shared" si="1"/>
        <v>0</v>
      </c>
      <c r="M10" s="171"/>
      <c r="N10" s="168"/>
      <c r="O10" s="169"/>
      <c r="P10" s="170"/>
      <c r="Q10" s="179">
        <f t="shared" si="2"/>
        <v>0</v>
      </c>
      <c r="R10" s="171"/>
      <c r="S10" s="168"/>
      <c r="T10" s="162">
        <f t="shared" si="3"/>
        <v>0</v>
      </c>
    </row>
    <row r="11" spans="1:20" ht="13" x14ac:dyDescent="0.25">
      <c r="A11" s="163"/>
      <c r="B11" s="164"/>
      <c r="C11" s="184"/>
      <c r="D11" s="181"/>
      <c r="E11" s="172"/>
      <c r="F11" s="166"/>
      <c r="G11" s="179">
        <f t="shared" si="0"/>
        <v>0</v>
      </c>
      <c r="H11" s="167"/>
      <c r="I11" s="168"/>
      <c r="J11" s="169"/>
      <c r="K11" s="170"/>
      <c r="L11" s="179">
        <f t="shared" si="1"/>
        <v>0</v>
      </c>
      <c r="M11" s="171"/>
      <c r="N11" s="168"/>
      <c r="O11" s="169"/>
      <c r="P11" s="170"/>
      <c r="Q11" s="179">
        <f t="shared" si="2"/>
        <v>0</v>
      </c>
      <c r="R11" s="171"/>
      <c r="S11" s="168"/>
      <c r="T11" s="162">
        <f t="shared" si="3"/>
        <v>0</v>
      </c>
    </row>
    <row r="12" spans="1:20" ht="13" x14ac:dyDescent="0.25">
      <c r="A12" s="163"/>
      <c r="B12" s="164"/>
      <c r="C12" s="184"/>
      <c r="D12" s="181"/>
      <c r="E12" s="172"/>
      <c r="F12" s="166"/>
      <c r="G12" s="179">
        <f t="shared" si="0"/>
        <v>0</v>
      </c>
      <c r="H12" s="167"/>
      <c r="I12" s="168"/>
      <c r="J12" s="169"/>
      <c r="K12" s="170"/>
      <c r="L12" s="179">
        <f t="shared" si="1"/>
        <v>0</v>
      </c>
      <c r="M12" s="171"/>
      <c r="N12" s="168"/>
      <c r="O12" s="169"/>
      <c r="P12" s="170"/>
      <c r="Q12" s="179">
        <f t="shared" si="2"/>
        <v>0</v>
      </c>
      <c r="R12" s="171"/>
      <c r="S12" s="168"/>
      <c r="T12" s="162">
        <f t="shared" si="3"/>
        <v>0</v>
      </c>
    </row>
    <row r="13" spans="1:20" ht="13" x14ac:dyDescent="0.25">
      <c r="A13" s="163"/>
      <c r="B13" s="164"/>
      <c r="C13" s="184"/>
      <c r="D13" s="181"/>
      <c r="E13" s="172"/>
      <c r="F13" s="166"/>
      <c r="G13" s="179">
        <f t="shared" si="0"/>
        <v>0</v>
      </c>
      <c r="H13" s="167"/>
      <c r="I13" s="168"/>
      <c r="J13" s="169"/>
      <c r="K13" s="170"/>
      <c r="L13" s="179">
        <f t="shared" si="1"/>
        <v>0</v>
      </c>
      <c r="M13" s="171"/>
      <c r="N13" s="168"/>
      <c r="O13" s="169"/>
      <c r="P13" s="170"/>
      <c r="Q13" s="179">
        <f t="shared" si="2"/>
        <v>0</v>
      </c>
      <c r="R13" s="171"/>
      <c r="S13" s="168"/>
      <c r="T13" s="162">
        <f t="shared" si="3"/>
        <v>0</v>
      </c>
    </row>
    <row r="14" spans="1:20" ht="13" x14ac:dyDescent="0.25">
      <c r="A14" s="163"/>
      <c r="B14" s="164"/>
      <c r="C14" s="184"/>
      <c r="D14" s="181"/>
      <c r="E14" s="172"/>
      <c r="F14" s="166"/>
      <c r="G14" s="179">
        <f t="shared" si="0"/>
        <v>0</v>
      </c>
      <c r="H14" s="167"/>
      <c r="I14" s="168"/>
      <c r="J14" s="169"/>
      <c r="K14" s="170"/>
      <c r="L14" s="179">
        <f t="shared" si="1"/>
        <v>0</v>
      </c>
      <c r="M14" s="171"/>
      <c r="N14" s="168"/>
      <c r="O14" s="169"/>
      <c r="P14" s="170"/>
      <c r="Q14" s="179">
        <f t="shared" si="2"/>
        <v>0</v>
      </c>
      <c r="R14" s="171"/>
      <c r="S14" s="168"/>
      <c r="T14" s="162">
        <f t="shared" si="3"/>
        <v>0</v>
      </c>
    </row>
    <row r="15" spans="1:20" x14ac:dyDescent="0.25">
      <c r="A15" s="163"/>
      <c r="B15" s="170"/>
      <c r="C15" s="185"/>
      <c r="D15" s="182"/>
      <c r="E15" s="173"/>
      <c r="F15" s="166"/>
      <c r="G15" s="179">
        <f t="shared" si="0"/>
        <v>0</v>
      </c>
      <c r="H15" s="167"/>
      <c r="I15" s="174"/>
      <c r="J15" s="169"/>
      <c r="K15" s="170"/>
      <c r="L15" s="179">
        <f t="shared" si="1"/>
        <v>0</v>
      </c>
      <c r="M15" s="171"/>
      <c r="N15" s="174"/>
      <c r="O15" s="169"/>
      <c r="P15" s="170"/>
      <c r="Q15" s="179">
        <f t="shared" si="2"/>
        <v>0</v>
      </c>
      <c r="R15" s="171"/>
      <c r="S15" s="174"/>
      <c r="T15" s="162">
        <f t="shared" si="3"/>
        <v>0</v>
      </c>
    </row>
    <row r="16" spans="1:20" x14ac:dyDescent="0.25">
      <c r="A16" s="163"/>
      <c r="B16" s="175"/>
      <c r="C16" s="185"/>
      <c r="D16" s="182"/>
      <c r="E16" s="173"/>
      <c r="F16" s="176"/>
      <c r="G16" s="179">
        <f t="shared" si="0"/>
        <v>0</v>
      </c>
      <c r="H16" s="177"/>
      <c r="I16" s="174"/>
      <c r="J16" s="169"/>
      <c r="K16" s="170"/>
      <c r="L16" s="179">
        <f t="shared" si="1"/>
        <v>0</v>
      </c>
      <c r="M16" s="178"/>
      <c r="N16" s="174"/>
      <c r="O16" s="169"/>
      <c r="P16" s="170"/>
      <c r="Q16" s="179">
        <f t="shared" si="2"/>
        <v>0</v>
      </c>
      <c r="R16" s="178"/>
      <c r="S16" s="174"/>
      <c r="T16" s="162">
        <f t="shared" si="3"/>
        <v>0</v>
      </c>
    </row>
    <row r="17" spans="1:20" ht="13.5" thickBot="1" x14ac:dyDescent="0.3">
      <c r="A17" s="277" t="s">
        <v>2</v>
      </c>
      <c r="B17" s="278"/>
      <c r="C17" s="121"/>
      <c r="D17" s="119"/>
      <c r="E17" s="66">
        <f>SUM(E5:E16)</f>
        <v>0</v>
      </c>
      <c r="F17" s="67">
        <f>SUM(F5:F16)</f>
        <v>0</v>
      </c>
      <c r="G17" s="67">
        <f t="shared" ref="G17:S17" si="4">SUM(G5:G16)</f>
        <v>0</v>
      </c>
      <c r="H17" s="67">
        <f t="shared" si="4"/>
        <v>0</v>
      </c>
      <c r="I17" s="67">
        <f t="shared" si="4"/>
        <v>0</v>
      </c>
      <c r="J17" s="67">
        <f t="shared" si="4"/>
        <v>0</v>
      </c>
      <c r="K17" s="67">
        <f t="shared" si="4"/>
        <v>0</v>
      </c>
      <c r="L17" s="67">
        <f t="shared" si="4"/>
        <v>0</v>
      </c>
      <c r="M17" s="67">
        <f t="shared" si="4"/>
        <v>0</v>
      </c>
      <c r="N17" s="67">
        <f t="shared" si="4"/>
        <v>0</v>
      </c>
      <c r="O17" s="67">
        <f t="shared" si="4"/>
        <v>0</v>
      </c>
      <c r="P17" s="67">
        <f t="shared" si="4"/>
        <v>0</v>
      </c>
      <c r="Q17" s="67">
        <f t="shared" si="4"/>
        <v>0</v>
      </c>
      <c r="R17" s="67">
        <f t="shared" si="4"/>
        <v>0</v>
      </c>
      <c r="S17" s="67">
        <f t="shared" si="4"/>
        <v>0</v>
      </c>
      <c r="T17" s="68">
        <f>SUM(T5:T16)</f>
        <v>0</v>
      </c>
    </row>
    <row r="19" spans="1:20" x14ac:dyDescent="0.25">
      <c r="A19" s="103"/>
    </row>
    <row r="20" spans="1:20" ht="13" x14ac:dyDescent="0.25">
      <c r="A20" s="92"/>
    </row>
    <row r="21" spans="1:20" ht="13" x14ac:dyDescent="0.25">
      <c r="A21" s="92"/>
    </row>
  </sheetData>
  <sheetProtection algorithmName="SHA-512" hashValue="Ih+7R7kZcHGtCf+EDHAPX3e7vMVZCPeu2L97Y0VhqJc7XT+9NjGqbASt46ZYeb7ta7U88H038CWH/jFZ1uUHcA==" saltValue="jvKY2zKfE6RETopxuZTeOg==" spinCount="100000" sheet="1" objects="1" scenarios="1"/>
  <customSheetViews>
    <customSheetView guid="{B16518E6-F566-4CD3-8212-A9B00FEF0110}" showGridLines="0" fitToPage="1">
      <selection activeCell="C5" sqref="C5:I9"/>
      <pageMargins left="0" right="0" top="0" bottom="0" header="0" footer="0"/>
      <pageSetup scale="92" orientation="portrait" horizontalDpi="300" verticalDpi="300"/>
      <headerFooter alignWithMargins="0">
        <oddHeader>&amp;C&amp;"Arial,Negrita"UNIVERSIDAD DEL ROSARIO    
PRESUPUESTO EQUIPOS NUEVOS</oddHeader>
      </headerFooter>
    </customSheetView>
    <customSheetView guid="{9B445CA5-1DDF-42B5-B484-D476CB782415}" showGridLines="0" fitToPage="1">
      <selection activeCell="C5" sqref="C5:I9"/>
      <pageMargins left="0" right="0" top="0" bottom="0" header="0" footer="0"/>
      <pageSetup scale="92" orientation="portrait" horizontalDpi="300" verticalDpi="300"/>
      <headerFooter alignWithMargins="0">
        <oddHeader>&amp;C&amp;"Arial,Negrita"UNIVERSIDAD DEL ROSARIO    
PRESUPUESTO EQUIPOS NUEVOS</oddHeader>
      </headerFooter>
    </customSheetView>
  </customSheetViews>
  <mergeCells count="21">
    <mergeCell ref="T2:T4"/>
    <mergeCell ref="O2:S2"/>
    <mergeCell ref="O3:O4"/>
    <mergeCell ref="J2:N2"/>
    <mergeCell ref="J3:J4"/>
    <mergeCell ref="K3:K4"/>
    <mergeCell ref="P3:P4"/>
    <mergeCell ref="L3:N3"/>
    <mergeCell ref="Q3:S3"/>
    <mergeCell ref="J1:N1"/>
    <mergeCell ref="O1:S1"/>
    <mergeCell ref="A17:B17"/>
    <mergeCell ref="A2:A4"/>
    <mergeCell ref="B2:B4"/>
    <mergeCell ref="E3:E4"/>
    <mergeCell ref="E1:I1"/>
    <mergeCell ref="E2:I2"/>
    <mergeCell ref="F3:F4"/>
    <mergeCell ref="G3:I3"/>
    <mergeCell ref="C2:C4"/>
    <mergeCell ref="D2:D4"/>
  </mergeCells>
  <phoneticPr fontId="3" type="noConversion"/>
  <pageMargins left="0.75" right="0.75" top="1.36" bottom="1" header="0.37" footer="0"/>
  <pageSetup scale="92" orientation="portrait" horizontalDpi="300" verticalDpi="300" r:id="rId1"/>
  <headerFooter alignWithMargins="0">
    <oddHeader>&amp;C&amp;"Arial,Negrita"UNIVERSIDAD DEL ROSARIO    
PRESUPUESTO EQUIPOS NUEVOS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M52"/>
  <sheetViews>
    <sheetView showGridLines="0" showRowColHeaders="0" workbookViewId="0">
      <selection activeCell="F4" sqref="F4:H4"/>
    </sheetView>
  </sheetViews>
  <sheetFormatPr baseColWidth="10" defaultColWidth="10.81640625" defaultRowHeight="12.5" x14ac:dyDescent="0.25"/>
  <cols>
    <col min="1" max="1" width="6.7265625" style="44" customWidth="1"/>
    <col min="2" max="2" width="57.81640625" style="44" customWidth="1"/>
    <col min="3" max="3" width="20.81640625" style="44" customWidth="1"/>
    <col min="4" max="4" width="22" style="44" customWidth="1"/>
    <col min="5" max="5" width="16.26953125" style="44" customWidth="1"/>
    <col min="6" max="7" width="20.26953125" style="44" customWidth="1"/>
    <col min="8" max="8" width="13.453125" style="44" bestFit="1" customWidth="1"/>
    <col min="9" max="10" width="20.26953125" style="44" customWidth="1"/>
    <col min="11" max="11" width="16.7265625" style="44" customWidth="1"/>
    <col min="12" max="12" width="22.81640625" style="44" customWidth="1"/>
    <col min="13" max="16384" width="10.81640625" style="44"/>
  </cols>
  <sheetData>
    <row r="2" spans="1:13" s="191" customFormat="1" ht="30" customHeight="1" x14ac:dyDescent="0.25">
      <c r="B2" s="198" t="s">
        <v>47</v>
      </c>
      <c r="C2" s="306" t="s">
        <v>48</v>
      </c>
      <c r="D2" s="306"/>
    </row>
    <row r="3" spans="1:13" s="191" customFormat="1" ht="13" thickBot="1" x14ac:dyDescent="0.3"/>
    <row r="4" spans="1:13" s="191" customFormat="1" ht="13.5" thickBot="1" x14ac:dyDescent="0.3">
      <c r="C4" s="307" t="s">
        <v>39</v>
      </c>
      <c r="D4" s="308"/>
      <c r="E4" s="309"/>
      <c r="F4" s="307" t="s">
        <v>40</v>
      </c>
      <c r="G4" s="308"/>
      <c r="H4" s="309"/>
      <c r="I4" s="307" t="s">
        <v>41</v>
      </c>
      <c r="J4" s="308"/>
      <c r="K4" s="309"/>
      <c r="L4" s="199"/>
    </row>
    <row r="5" spans="1:13" s="191" customFormat="1" ht="13" x14ac:dyDescent="0.25">
      <c r="B5" s="316" t="s">
        <v>49</v>
      </c>
      <c r="C5" s="313" t="s">
        <v>50</v>
      </c>
      <c r="D5" s="314"/>
      <c r="E5" s="315"/>
      <c r="F5" s="313" t="s">
        <v>50</v>
      </c>
      <c r="G5" s="314"/>
      <c r="H5" s="315"/>
      <c r="I5" s="313" t="s">
        <v>50</v>
      </c>
      <c r="J5" s="314"/>
      <c r="K5" s="315"/>
      <c r="L5" s="316" t="s">
        <v>2</v>
      </c>
    </row>
    <row r="6" spans="1:13" s="191" customFormat="1" ht="13" x14ac:dyDescent="0.25">
      <c r="B6" s="319"/>
      <c r="C6" s="310" t="s">
        <v>4</v>
      </c>
      <c r="D6" s="311"/>
      <c r="E6" s="312"/>
      <c r="F6" s="310" t="s">
        <v>4</v>
      </c>
      <c r="G6" s="311"/>
      <c r="H6" s="312"/>
      <c r="I6" s="310" t="s">
        <v>4</v>
      </c>
      <c r="J6" s="311"/>
      <c r="K6" s="312"/>
      <c r="L6" s="317"/>
    </row>
    <row r="7" spans="1:13" s="191" customFormat="1" ht="13.5" thickBot="1" x14ac:dyDescent="0.3">
      <c r="B7" s="320"/>
      <c r="C7" s="200" t="s">
        <v>46</v>
      </c>
      <c r="D7" s="201"/>
      <c r="E7" s="202"/>
      <c r="F7" s="200" t="s">
        <v>46</v>
      </c>
      <c r="G7" s="201"/>
      <c r="H7" s="202"/>
      <c r="I7" s="200" t="s">
        <v>46</v>
      </c>
      <c r="J7" s="201"/>
      <c r="K7" s="202"/>
      <c r="L7" s="318"/>
    </row>
    <row r="8" spans="1:13" ht="13" x14ac:dyDescent="0.25">
      <c r="A8" s="303" t="s">
        <v>51</v>
      </c>
      <c r="B8" s="130"/>
      <c r="C8" s="126" t="str">
        <f>IFERROR(VLOOKUP(B8,Equipos!$E$2:$I$705,5,FALSE),"")</f>
        <v/>
      </c>
      <c r="D8" s="131"/>
      <c r="E8" s="132"/>
      <c r="F8" s="126" t="str">
        <f>IFERROR(IF(#REF!&gt;1,'Equipos existentes'!C8,""),"")</f>
        <v/>
      </c>
      <c r="G8" s="133"/>
      <c r="H8" s="132"/>
      <c r="I8" s="126" t="str">
        <f>IFERROR(IF(#REF!=3,'Equipos existentes'!C8,""),"")</f>
        <v/>
      </c>
      <c r="J8" s="133"/>
      <c r="K8" s="132"/>
      <c r="L8" s="151">
        <f>SUM(C8:K8)</f>
        <v>0</v>
      </c>
    </row>
    <row r="9" spans="1:13" ht="13" x14ac:dyDescent="0.25">
      <c r="A9" s="304"/>
      <c r="B9" s="134"/>
      <c r="C9" s="127" t="str">
        <f>IFERROR(VLOOKUP(B9,Equipos!$E$2:$I$705,5,FALSE),"")</f>
        <v/>
      </c>
      <c r="D9" s="135"/>
      <c r="E9" s="136"/>
      <c r="F9" s="127" t="str">
        <f>IFERROR(IF(#REF!&gt;1,'Equipos existentes'!C9,""),"")</f>
        <v/>
      </c>
      <c r="G9" s="137"/>
      <c r="H9" s="136"/>
      <c r="I9" s="127" t="str">
        <f>IFERROR(IF(#REF!=3,'Equipos existentes'!C9,""),"")</f>
        <v/>
      </c>
      <c r="J9" s="137"/>
      <c r="K9" s="136"/>
      <c r="L9" s="152">
        <f t="shared" ref="L9:L47" si="0">SUM(C9:K9)</f>
        <v>0</v>
      </c>
    </row>
    <row r="10" spans="1:13" ht="13" x14ac:dyDescent="0.25">
      <c r="A10" s="304"/>
      <c r="B10" s="134"/>
      <c r="C10" s="128" t="str">
        <f>IFERROR(VLOOKUP(B10,Equipos!$E$2:$I$705,5,FALSE),"")</f>
        <v/>
      </c>
      <c r="D10" s="135"/>
      <c r="E10" s="136"/>
      <c r="F10" s="128" t="str">
        <f>IFERROR(IF(#REF!&gt;1,'Equipos existentes'!C10,""),"")</f>
        <v/>
      </c>
      <c r="G10" s="137"/>
      <c r="H10" s="136"/>
      <c r="I10" s="128" t="str">
        <f>IFERROR(IF(#REF!=3,'Equipos existentes'!C10,""),"")</f>
        <v/>
      </c>
      <c r="J10" s="137"/>
      <c r="K10" s="136"/>
      <c r="L10" s="152">
        <f t="shared" si="0"/>
        <v>0</v>
      </c>
    </row>
    <row r="11" spans="1:13" ht="13" x14ac:dyDescent="0.25">
      <c r="A11" s="304"/>
      <c r="B11" s="134"/>
      <c r="C11" s="128" t="str">
        <f>IFERROR(VLOOKUP(B11,Equipos!$E$2:$I$705,5,FALSE),"")</f>
        <v/>
      </c>
      <c r="D11" s="138"/>
      <c r="E11" s="136"/>
      <c r="F11" s="128" t="str">
        <f>IFERROR(IF(#REF!&gt;1,'Equipos existentes'!C11,""),"")</f>
        <v/>
      </c>
      <c r="G11" s="137"/>
      <c r="H11" s="136"/>
      <c r="I11" s="128" t="str">
        <f>IFERROR(IF(#REF!=3,'Equipos existentes'!C11,""),"")</f>
        <v/>
      </c>
      <c r="J11" s="137"/>
      <c r="K11" s="136"/>
      <c r="L11" s="152">
        <f t="shared" si="0"/>
        <v>0</v>
      </c>
    </row>
    <row r="12" spans="1:13" ht="13" x14ac:dyDescent="0.25">
      <c r="A12" s="304"/>
      <c r="B12" s="134"/>
      <c r="C12" s="128" t="str">
        <f>IFERROR(VLOOKUP(B12,Equipos!$E$2:$I$705,5,FALSE),"")</f>
        <v/>
      </c>
      <c r="D12" s="138"/>
      <c r="E12" s="136"/>
      <c r="F12" s="128" t="str">
        <f>IFERROR(IF(#REF!&gt;1,'Equipos existentes'!C12,""),"")</f>
        <v/>
      </c>
      <c r="G12" s="137"/>
      <c r="H12" s="136"/>
      <c r="I12" s="128" t="str">
        <f>IFERROR(IF(#REF!=3,'Equipos existentes'!C12,""),"")</f>
        <v/>
      </c>
      <c r="J12" s="137"/>
      <c r="K12" s="136"/>
      <c r="L12" s="152">
        <f t="shared" si="0"/>
        <v>0</v>
      </c>
    </row>
    <row r="13" spans="1:13" ht="13" x14ac:dyDescent="0.25">
      <c r="A13" s="304"/>
      <c r="B13" s="134"/>
      <c r="C13" s="128" t="str">
        <f>IFERROR(VLOOKUP(B13,Equipos!$E$2:$I$705,5,FALSE),"")</f>
        <v/>
      </c>
      <c r="D13" s="138"/>
      <c r="E13" s="136"/>
      <c r="F13" s="128" t="str">
        <f>IFERROR(IF(#REF!&gt;1,'Equipos existentes'!C13,""),"")</f>
        <v/>
      </c>
      <c r="G13" s="137"/>
      <c r="H13" s="136"/>
      <c r="I13" s="128" t="str">
        <f>IFERROR(IF(#REF!=3,'Equipos existentes'!C13,""),"")</f>
        <v/>
      </c>
      <c r="J13" s="137"/>
      <c r="K13" s="136"/>
      <c r="L13" s="152">
        <f t="shared" si="0"/>
        <v>0</v>
      </c>
      <c r="M13" s="48"/>
    </row>
    <row r="14" spans="1:13" ht="13" x14ac:dyDescent="0.25">
      <c r="A14" s="304"/>
      <c r="B14" s="134"/>
      <c r="C14" s="128" t="str">
        <f>IFERROR(VLOOKUP(B14,Equipos!$E$2:$I$705,5,FALSE),"")</f>
        <v/>
      </c>
      <c r="D14" s="138"/>
      <c r="E14" s="136"/>
      <c r="F14" s="128" t="str">
        <f>IFERROR(IF(#REF!&gt;1,'Equipos existentes'!C14,""),"")</f>
        <v/>
      </c>
      <c r="G14" s="137"/>
      <c r="H14" s="136"/>
      <c r="I14" s="128" t="str">
        <f>IFERROR(IF(#REF!=3,'Equipos existentes'!C14,""),"")</f>
        <v/>
      </c>
      <c r="J14" s="137"/>
      <c r="K14" s="136"/>
      <c r="L14" s="152">
        <f t="shared" si="0"/>
        <v>0</v>
      </c>
    </row>
    <row r="15" spans="1:13" ht="13" x14ac:dyDescent="0.25">
      <c r="A15" s="304"/>
      <c r="B15" s="134"/>
      <c r="C15" s="128" t="str">
        <f>IFERROR(VLOOKUP(B15,Equipos!$E$2:$I$705,5,FALSE),"")</f>
        <v/>
      </c>
      <c r="D15" s="138"/>
      <c r="E15" s="136"/>
      <c r="F15" s="128" t="str">
        <f>IFERROR(IF(#REF!&gt;1,'Equipos existentes'!C15,""),"")</f>
        <v/>
      </c>
      <c r="G15" s="137"/>
      <c r="H15" s="136"/>
      <c r="I15" s="128" t="str">
        <f>IFERROR(IF(#REF!=3,'Equipos existentes'!C15,""),"")</f>
        <v/>
      </c>
      <c r="J15" s="137"/>
      <c r="K15" s="136"/>
      <c r="L15" s="152">
        <f t="shared" si="0"/>
        <v>0</v>
      </c>
    </row>
    <row r="16" spans="1:13" ht="13" x14ac:dyDescent="0.25">
      <c r="A16" s="304"/>
      <c r="B16" s="134"/>
      <c r="C16" s="128" t="str">
        <f>IFERROR(VLOOKUP(B16,Equipos!$E$2:$I$705,5,FALSE),"")</f>
        <v/>
      </c>
      <c r="D16" s="138"/>
      <c r="E16" s="136"/>
      <c r="F16" s="128" t="str">
        <f>IFERROR(IF(#REF!&gt;1,'Equipos existentes'!C16,""),"")</f>
        <v/>
      </c>
      <c r="G16" s="137"/>
      <c r="H16" s="136"/>
      <c r="I16" s="128" t="str">
        <f>IFERROR(IF(#REF!=3,'Equipos existentes'!C16,""),"")</f>
        <v/>
      </c>
      <c r="J16" s="137"/>
      <c r="K16" s="136"/>
      <c r="L16" s="152">
        <f t="shared" si="0"/>
        <v>0</v>
      </c>
    </row>
    <row r="17" spans="1:12" ht="13" x14ac:dyDescent="0.25">
      <c r="A17" s="304"/>
      <c r="B17" s="134"/>
      <c r="C17" s="128" t="str">
        <f>IFERROR(VLOOKUP(B17,Equipos!$E$2:$I$705,5,FALSE),"")</f>
        <v/>
      </c>
      <c r="D17" s="138"/>
      <c r="E17" s="136"/>
      <c r="F17" s="128" t="str">
        <f>IFERROR(IF(#REF!&gt;1,'Equipos existentes'!C17,""),"")</f>
        <v/>
      </c>
      <c r="G17" s="137"/>
      <c r="H17" s="136"/>
      <c r="I17" s="128" t="str">
        <f>IFERROR(IF(#REF!=3,'Equipos existentes'!C17,""),"")</f>
        <v/>
      </c>
      <c r="J17" s="137"/>
      <c r="K17" s="136"/>
      <c r="L17" s="152">
        <f t="shared" si="0"/>
        <v>0</v>
      </c>
    </row>
    <row r="18" spans="1:12" ht="13" x14ac:dyDescent="0.25">
      <c r="A18" s="304"/>
      <c r="B18" s="134"/>
      <c r="C18" s="128" t="str">
        <f>IFERROR(VLOOKUP(B18,Equipos!$E$2:$I$705,5,FALSE),"")</f>
        <v/>
      </c>
      <c r="D18" s="138"/>
      <c r="E18" s="136"/>
      <c r="F18" s="128" t="str">
        <f>IFERROR(IF(#REF!&gt;1,'Equipos existentes'!C18,""),"")</f>
        <v/>
      </c>
      <c r="G18" s="137"/>
      <c r="H18" s="136"/>
      <c r="I18" s="128" t="str">
        <f>IFERROR(IF(#REF!=3,'Equipos existentes'!C18,""),"")</f>
        <v/>
      </c>
      <c r="J18" s="137"/>
      <c r="K18" s="136"/>
      <c r="L18" s="152">
        <f t="shared" si="0"/>
        <v>0</v>
      </c>
    </row>
    <row r="19" spans="1:12" ht="13" x14ac:dyDescent="0.25">
      <c r="A19" s="304"/>
      <c r="B19" s="134"/>
      <c r="C19" s="128" t="str">
        <f>IFERROR(VLOOKUP(B19,Equipos!$E$2:$I$705,5,FALSE),"")</f>
        <v/>
      </c>
      <c r="D19" s="138"/>
      <c r="E19" s="136"/>
      <c r="F19" s="128" t="str">
        <f>IFERROR(IF(#REF!&gt;1,'Equipos existentes'!C19,""),"")</f>
        <v/>
      </c>
      <c r="G19" s="137"/>
      <c r="H19" s="136"/>
      <c r="I19" s="128" t="str">
        <f>IFERROR(IF(#REF!=3,'Equipos existentes'!C19,""),"")</f>
        <v/>
      </c>
      <c r="J19" s="137"/>
      <c r="K19" s="136"/>
      <c r="L19" s="152">
        <f t="shared" si="0"/>
        <v>0</v>
      </c>
    </row>
    <row r="20" spans="1:12" ht="13" x14ac:dyDescent="0.25">
      <c r="A20" s="304"/>
      <c r="B20" s="134"/>
      <c r="C20" s="128" t="str">
        <f>IFERROR(VLOOKUP(B20,Equipos!$E$2:$I$705,5,FALSE),"")</f>
        <v/>
      </c>
      <c r="D20" s="138"/>
      <c r="E20" s="136"/>
      <c r="F20" s="128" t="str">
        <f>IFERROR(IF(#REF!&gt;1,'Equipos existentes'!C20,""),"")</f>
        <v/>
      </c>
      <c r="G20" s="137"/>
      <c r="H20" s="136"/>
      <c r="I20" s="128" t="str">
        <f>IFERROR(IF(#REF!=3,'Equipos existentes'!C20,""),"")</f>
        <v/>
      </c>
      <c r="J20" s="137"/>
      <c r="K20" s="136"/>
      <c r="L20" s="152">
        <f t="shared" si="0"/>
        <v>0</v>
      </c>
    </row>
    <row r="21" spans="1:12" ht="13" x14ac:dyDescent="0.25">
      <c r="A21" s="304"/>
      <c r="B21" s="134"/>
      <c r="C21" s="128" t="str">
        <f>IFERROR(VLOOKUP(B21,Equipos!$E$2:$I$705,5,FALSE),"")</f>
        <v/>
      </c>
      <c r="D21" s="138"/>
      <c r="E21" s="136"/>
      <c r="F21" s="128" t="str">
        <f>IFERROR(IF(#REF!&gt;1,'Equipos existentes'!C21,""),"")</f>
        <v/>
      </c>
      <c r="G21" s="137"/>
      <c r="H21" s="136"/>
      <c r="I21" s="128" t="str">
        <f>IFERROR(IF(#REF!=3,'Equipos existentes'!C21,""),"")</f>
        <v/>
      </c>
      <c r="J21" s="137"/>
      <c r="K21" s="136"/>
      <c r="L21" s="152">
        <f t="shared" si="0"/>
        <v>0</v>
      </c>
    </row>
    <row r="22" spans="1:12" ht="13" x14ac:dyDescent="0.25">
      <c r="A22" s="304"/>
      <c r="B22" s="134"/>
      <c r="C22" s="128" t="str">
        <f>IFERROR(VLOOKUP(B22,Equipos!$E$2:$I$705,5,FALSE),"")</f>
        <v/>
      </c>
      <c r="D22" s="138"/>
      <c r="E22" s="136"/>
      <c r="F22" s="128" t="str">
        <f>IFERROR(IF(#REF!&gt;1,'Equipos existentes'!C22,""),"")</f>
        <v/>
      </c>
      <c r="G22" s="137"/>
      <c r="H22" s="136"/>
      <c r="I22" s="128" t="str">
        <f>IFERROR(IF(#REF!=3,'Equipos existentes'!C22,""),"")</f>
        <v/>
      </c>
      <c r="J22" s="137"/>
      <c r="K22" s="136"/>
      <c r="L22" s="152">
        <f t="shared" si="0"/>
        <v>0</v>
      </c>
    </row>
    <row r="23" spans="1:12" ht="13" x14ac:dyDescent="0.25">
      <c r="A23" s="304"/>
      <c r="B23" s="134"/>
      <c r="C23" s="128" t="str">
        <f>IFERROR(VLOOKUP(B23,Equipos!$E$2:$I$705,5,FALSE),"")</f>
        <v/>
      </c>
      <c r="D23" s="138"/>
      <c r="E23" s="136"/>
      <c r="F23" s="128" t="str">
        <f>IFERROR(IF(#REF!&gt;1,'Equipos existentes'!C23,""),"")</f>
        <v/>
      </c>
      <c r="G23" s="137"/>
      <c r="H23" s="136"/>
      <c r="I23" s="128" t="str">
        <f>IFERROR(IF(#REF!=3,'Equipos existentes'!C23,""),"")</f>
        <v/>
      </c>
      <c r="J23" s="137"/>
      <c r="K23" s="136"/>
      <c r="L23" s="152">
        <f t="shared" si="0"/>
        <v>0</v>
      </c>
    </row>
    <row r="24" spans="1:12" ht="13" x14ac:dyDescent="0.25">
      <c r="A24" s="304"/>
      <c r="B24" s="134"/>
      <c r="C24" s="128" t="str">
        <f>IFERROR(VLOOKUP(B24,Equipos!$E$2:$I$705,5,FALSE),"")</f>
        <v/>
      </c>
      <c r="D24" s="138"/>
      <c r="E24" s="136"/>
      <c r="F24" s="128" t="str">
        <f>IFERROR(IF(#REF!&gt;1,'Equipos existentes'!C24,""),"")</f>
        <v/>
      </c>
      <c r="G24" s="137"/>
      <c r="H24" s="136"/>
      <c r="I24" s="128" t="str">
        <f>IFERROR(IF(#REF!=3,'Equipos existentes'!C24,""),"")</f>
        <v/>
      </c>
      <c r="J24" s="137"/>
      <c r="K24" s="136"/>
      <c r="L24" s="152">
        <f t="shared" si="0"/>
        <v>0</v>
      </c>
    </row>
    <row r="25" spans="1:12" ht="13" x14ac:dyDescent="0.25">
      <c r="A25" s="304"/>
      <c r="B25" s="134"/>
      <c r="C25" s="128" t="str">
        <f>IFERROR(VLOOKUP(B25,Equipos!$E$2:$I$705,5,FALSE),"")</f>
        <v/>
      </c>
      <c r="D25" s="138"/>
      <c r="E25" s="136"/>
      <c r="F25" s="128" t="str">
        <f>IFERROR(IF(#REF!&gt;1,'Equipos existentes'!C25,""),"")</f>
        <v/>
      </c>
      <c r="G25" s="137"/>
      <c r="H25" s="136"/>
      <c r="I25" s="128" t="str">
        <f>IFERROR(IF(#REF!=3,'Equipos existentes'!C25,""),"")</f>
        <v/>
      </c>
      <c r="J25" s="137"/>
      <c r="K25" s="136"/>
      <c r="L25" s="152">
        <f t="shared" si="0"/>
        <v>0</v>
      </c>
    </row>
    <row r="26" spans="1:12" ht="13" x14ac:dyDescent="0.25">
      <c r="A26" s="304"/>
      <c r="B26" s="134"/>
      <c r="C26" s="128" t="str">
        <f>IFERROR(VLOOKUP(B26,Equipos!$E$2:$I$705,5,FALSE),"")</f>
        <v/>
      </c>
      <c r="D26" s="138"/>
      <c r="E26" s="136"/>
      <c r="F26" s="128" t="str">
        <f>IFERROR(IF(#REF!&gt;1,'Equipos existentes'!C26,""),"")</f>
        <v/>
      </c>
      <c r="G26" s="137"/>
      <c r="H26" s="136"/>
      <c r="I26" s="128" t="str">
        <f>IFERROR(IF(#REF!=3,'Equipos existentes'!C26,""),"")</f>
        <v/>
      </c>
      <c r="J26" s="137"/>
      <c r="K26" s="136"/>
      <c r="L26" s="152">
        <f t="shared" si="0"/>
        <v>0</v>
      </c>
    </row>
    <row r="27" spans="1:12" ht="13" x14ac:dyDescent="0.25">
      <c r="A27" s="304"/>
      <c r="B27" s="134"/>
      <c r="C27" s="128" t="str">
        <f>IFERROR(VLOOKUP(B27,Equipos!$E$2:$I$705,5,FALSE),"")</f>
        <v/>
      </c>
      <c r="D27" s="138"/>
      <c r="E27" s="136"/>
      <c r="F27" s="128" t="str">
        <f>IFERROR(IF(#REF!&gt;1,'Equipos existentes'!C27,""),"")</f>
        <v/>
      </c>
      <c r="G27" s="137"/>
      <c r="H27" s="136"/>
      <c r="I27" s="128" t="str">
        <f>IFERROR(IF(#REF!=3,'Equipos existentes'!C27,""),"")</f>
        <v/>
      </c>
      <c r="J27" s="137"/>
      <c r="K27" s="136"/>
      <c r="L27" s="152">
        <f t="shared" si="0"/>
        <v>0</v>
      </c>
    </row>
    <row r="28" spans="1:12" ht="13" x14ac:dyDescent="0.3">
      <c r="A28" s="304"/>
      <c r="B28" s="139"/>
      <c r="C28" s="128" t="str">
        <f>IFERROR(VLOOKUP(B28,Equipos!$E$2:$I$705,5,FALSE),"")</f>
        <v/>
      </c>
      <c r="D28" s="138"/>
      <c r="E28" s="136"/>
      <c r="F28" s="128" t="str">
        <f>IFERROR(IF(#REF!&gt;1,'Equipos existentes'!C28,""),"")</f>
        <v/>
      </c>
      <c r="G28" s="137"/>
      <c r="H28" s="136"/>
      <c r="I28" s="128" t="str">
        <f>IFERROR(IF(#REF!=3,'Equipos existentes'!C28,""),"")</f>
        <v/>
      </c>
      <c r="J28" s="137"/>
      <c r="K28" s="136"/>
      <c r="L28" s="152">
        <f t="shared" si="0"/>
        <v>0</v>
      </c>
    </row>
    <row r="29" spans="1:12" ht="13" x14ac:dyDescent="0.25">
      <c r="A29" s="304"/>
      <c r="B29" s="134"/>
      <c r="C29" s="128" t="str">
        <f>IFERROR(VLOOKUP(B29,Equipos!$E$2:$I$705,5,FALSE),"")</f>
        <v/>
      </c>
      <c r="D29" s="138"/>
      <c r="E29" s="136"/>
      <c r="F29" s="128" t="str">
        <f>IFERROR(IF(#REF!&gt;1,'Equipos existentes'!C29,""),"")</f>
        <v/>
      </c>
      <c r="G29" s="137"/>
      <c r="H29" s="136"/>
      <c r="I29" s="128" t="str">
        <f>IFERROR(IF(#REF!=3,'Equipos existentes'!C29,""),"")</f>
        <v/>
      </c>
      <c r="J29" s="137"/>
      <c r="K29" s="136"/>
      <c r="L29" s="152">
        <f t="shared" si="0"/>
        <v>0</v>
      </c>
    </row>
    <row r="30" spans="1:12" ht="13" x14ac:dyDescent="0.3">
      <c r="A30" s="304"/>
      <c r="B30" s="139"/>
      <c r="C30" s="128" t="str">
        <f>IFERROR(VLOOKUP(B30,Equipos!$E$2:$I$705,5,FALSE),"")</f>
        <v/>
      </c>
      <c r="D30" s="138"/>
      <c r="E30" s="136"/>
      <c r="F30" s="128" t="str">
        <f>IFERROR(IF(#REF!&gt;1,'Equipos existentes'!C30,""),"")</f>
        <v/>
      </c>
      <c r="G30" s="137"/>
      <c r="H30" s="136"/>
      <c r="I30" s="128" t="str">
        <f>IFERROR(IF(#REF!=3,'Equipos existentes'!C30,""),"")</f>
        <v/>
      </c>
      <c r="J30" s="137"/>
      <c r="K30" s="136"/>
      <c r="L30" s="152">
        <f t="shared" si="0"/>
        <v>0</v>
      </c>
    </row>
    <row r="31" spans="1:12" ht="13" x14ac:dyDescent="0.25">
      <c r="A31" s="304"/>
      <c r="B31" s="134"/>
      <c r="C31" s="128" t="str">
        <f>IFERROR(VLOOKUP(B31,Equipos!$E$2:$I$705,5,FALSE),"")</f>
        <v/>
      </c>
      <c r="D31" s="138"/>
      <c r="E31" s="136"/>
      <c r="F31" s="128" t="str">
        <f>IFERROR(IF(#REF!&gt;1,'Equipos existentes'!C31,""),"")</f>
        <v/>
      </c>
      <c r="G31" s="137"/>
      <c r="H31" s="136"/>
      <c r="I31" s="128" t="str">
        <f>IFERROR(IF(#REF!=3,'Equipos existentes'!C31,""),"")</f>
        <v/>
      </c>
      <c r="J31" s="137"/>
      <c r="K31" s="136"/>
      <c r="L31" s="152">
        <f t="shared" si="0"/>
        <v>0</v>
      </c>
    </row>
    <row r="32" spans="1:12" ht="13.5" thickBot="1" x14ac:dyDescent="0.3">
      <c r="A32" s="305"/>
      <c r="B32" s="140"/>
      <c r="C32" s="129" t="str">
        <f>IFERROR(VLOOKUP(B32,Equipos!$E$2:$I$705,5,FALSE),"")</f>
        <v/>
      </c>
      <c r="D32" s="141"/>
      <c r="E32" s="142"/>
      <c r="F32" s="129" t="str">
        <f>IFERROR(IF(#REF!&gt;1,'Equipos existentes'!C32,""),"")</f>
        <v/>
      </c>
      <c r="G32" s="143"/>
      <c r="H32" s="142"/>
      <c r="I32" s="129" t="str">
        <f>IFERROR(IF(#REF!=3,'Equipos existentes'!C32,""),"")</f>
        <v/>
      </c>
      <c r="J32" s="143"/>
      <c r="K32" s="142"/>
      <c r="L32" s="153">
        <f t="shared" si="0"/>
        <v>0</v>
      </c>
    </row>
    <row r="33" spans="1:12" ht="13" x14ac:dyDescent="0.25">
      <c r="A33" s="300" t="s">
        <v>52</v>
      </c>
      <c r="B33" s="130"/>
      <c r="C33" s="144"/>
      <c r="D33" s="131"/>
      <c r="E33" s="132"/>
      <c r="F33" s="144"/>
      <c r="G33" s="133"/>
      <c r="H33" s="132"/>
      <c r="I33" s="144"/>
      <c r="J33" s="133"/>
      <c r="K33" s="132"/>
      <c r="L33" s="151">
        <f t="shared" si="0"/>
        <v>0</v>
      </c>
    </row>
    <row r="34" spans="1:12" ht="13" x14ac:dyDescent="0.25">
      <c r="A34" s="301"/>
      <c r="B34" s="134"/>
      <c r="C34" s="145"/>
      <c r="D34" s="135"/>
      <c r="E34" s="136"/>
      <c r="F34" s="145"/>
      <c r="G34" s="137"/>
      <c r="H34" s="136"/>
      <c r="I34" s="145"/>
      <c r="J34" s="137"/>
      <c r="K34" s="136"/>
      <c r="L34" s="152">
        <f t="shared" si="0"/>
        <v>0</v>
      </c>
    </row>
    <row r="35" spans="1:12" ht="13" x14ac:dyDescent="0.25">
      <c r="A35" s="301"/>
      <c r="B35" s="134"/>
      <c r="C35" s="145"/>
      <c r="D35" s="135"/>
      <c r="E35" s="136"/>
      <c r="F35" s="145"/>
      <c r="G35" s="137"/>
      <c r="H35" s="136"/>
      <c r="I35" s="145"/>
      <c r="J35" s="137"/>
      <c r="K35" s="136"/>
      <c r="L35" s="152">
        <f t="shared" si="0"/>
        <v>0</v>
      </c>
    </row>
    <row r="36" spans="1:12" ht="13" x14ac:dyDescent="0.3">
      <c r="A36" s="301"/>
      <c r="B36" s="139"/>
      <c r="C36" s="145"/>
      <c r="D36" s="135"/>
      <c r="E36" s="136"/>
      <c r="F36" s="145"/>
      <c r="G36" s="137"/>
      <c r="H36" s="136"/>
      <c r="I36" s="145"/>
      <c r="J36" s="137"/>
      <c r="K36" s="136"/>
      <c r="L36" s="152">
        <f t="shared" si="0"/>
        <v>0</v>
      </c>
    </row>
    <row r="37" spans="1:12" ht="13" x14ac:dyDescent="0.25">
      <c r="A37" s="301"/>
      <c r="B37" s="134"/>
      <c r="C37" s="145"/>
      <c r="D37" s="135"/>
      <c r="E37" s="136"/>
      <c r="F37" s="145"/>
      <c r="G37" s="137"/>
      <c r="H37" s="136"/>
      <c r="I37" s="145"/>
      <c r="J37" s="137"/>
      <c r="K37" s="136"/>
      <c r="L37" s="152">
        <f t="shared" si="0"/>
        <v>0</v>
      </c>
    </row>
    <row r="38" spans="1:12" ht="13" x14ac:dyDescent="0.25">
      <c r="A38" s="301"/>
      <c r="B38" s="134"/>
      <c r="C38" s="145"/>
      <c r="D38" s="135"/>
      <c r="E38" s="136"/>
      <c r="F38" s="145"/>
      <c r="G38" s="137"/>
      <c r="H38" s="136"/>
      <c r="I38" s="145"/>
      <c r="J38" s="137"/>
      <c r="K38" s="136"/>
      <c r="L38" s="152">
        <f t="shared" si="0"/>
        <v>0</v>
      </c>
    </row>
    <row r="39" spans="1:12" ht="13" x14ac:dyDescent="0.25">
      <c r="A39" s="301"/>
      <c r="B39" s="134"/>
      <c r="C39" s="145"/>
      <c r="D39" s="135"/>
      <c r="E39" s="136"/>
      <c r="F39" s="145"/>
      <c r="G39" s="137"/>
      <c r="H39" s="136"/>
      <c r="I39" s="145"/>
      <c r="J39" s="137"/>
      <c r="K39" s="136"/>
      <c r="L39" s="152">
        <f t="shared" si="0"/>
        <v>0</v>
      </c>
    </row>
    <row r="40" spans="1:12" ht="13" x14ac:dyDescent="0.25">
      <c r="A40" s="301"/>
      <c r="B40" s="134"/>
      <c r="C40" s="145"/>
      <c r="D40" s="138"/>
      <c r="E40" s="146"/>
      <c r="F40" s="145"/>
      <c r="G40" s="137"/>
      <c r="H40" s="146"/>
      <c r="I40" s="145"/>
      <c r="J40" s="137"/>
      <c r="K40" s="146"/>
      <c r="L40" s="152">
        <f t="shared" si="0"/>
        <v>0</v>
      </c>
    </row>
    <row r="41" spans="1:12" ht="13" x14ac:dyDescent="0.25">
      <c r="A41" s="301"/>
      <c r="B41" s="134"/>
      <c r="C41" s="145"/>
      <c r="D41" s="138"/>
      <c r="E41" s="146"/>
      <c r="F41" s="145"/>
      <c r="G41" s="137"/>
      <c r="H41" s="146"/>
      <c r="I41" s="145"/>
      <c r="J41" s="137"/>
      <c r="K41" s="146"/>
      <c r="L41" s="152">
        <f t="shared" si="0"/>
        <v>0</v>
      </c>
    </row>
    <row r="42" spans="1:12" ht="13" x14ac:dyDescent="0.25">
      <c r="A42" s="301"/>
      <c r="B42" s="134"/>
      <c r="C42" s="145"/>
      <c r="D42" s="138"/>
      <c r="E42" s="146"/>
      <c r="F42" s="145"/>
      <c r="G42" s="137"/>
      <c r="H42" s="146"/>
      <c r="I42" s="145"/>
      <c r="J42" s="137"/>
      <c r="K42" s="146"/>
      <c r="L42" s="152">
        <f t="shared" si="0"/>
        <v>0</v>
      </c>
    </row>
    <row r="43" spans="1:12" ht="13" x14ac:dyDescent="0.25">
      <c r="A43" s="301"/>
      <c r="B43" s="134"/>
      <c r="C43" s="145"/>
      <c r="D43" s="138"/>
      <c r="E43" s="146"/>
      <c r="F43" s="145"/>
      <c r="G43" s="137"/>
      <c r="H43" s="146"/>
      <c r="I43" s="145"/>
      <c r="J43" s="137"/>
      <c r="K43" s="146"/>
      <c r="L43" s="152">
        <f t="shared" si="0"/>
        <v>0</v>
      </c>
    </row>
    <row r="44" spans="1:12" ht="13" x14ac:dyDescent="0.25">
      <c r="A44" s="301"/>
      <c r="B44" s="134"/>
      <c r="C44" s="145"/>
      <c r="D44" s="138"/>
      <c r="E44" s="146"/>
      <c r="F44" s="145"/>
      <c r="G44" s="137"/>
      <c r="H44" s="146"/>
      <c r="I44" s="145"/>
      <c r="J44" s="137"/>
      <c r="K44" s="146"/>
      <c r="L44" s="152">
        <f t="shared" si="0"/>
        <v>0</v>
      </c>
    </row>
    <row r="45" spans="1:12" ht="13" x14ac:dyDescent="0.25">
      <c r="A45" s="301"/>
      <c r="B45" s="134"/>
      <c r="C45" s="145"/>
      <c r="D45" s="138"/>
      <c r="E45" s="147"/>
      <c r="F45" s="145"/>
      <c r="G45" s="138"/>
      <c r="H45" s="147"/>
      <c r="I45" s="145"/>
      <c r="J45" s="138"/>
      <c r="K45" s="147"/>
      <c r="L45" s="152">
        <f t="shared" si="0"/>
        <v>0</v>
      </c>
    </row>
    <row r="46" spans="1:12" ht="13" x14ac:dyDescent="0.25">
      <c r="A46" s="301"/>
      <c r="B46" s="134"/>
      <c r="C46" s="145"/>
      <c r="D46" s="138"/>
      <c r="E46" s="147"/>
      <c r="F46" s="145"/>
      <c r="G46" s="138"/>
      <c r="H46" s="147"/>
      <c r="I46" s="145"/>
      <c r="J46" s="138"/>
      <c r="K46" s="147"/>
      <c r="L46" s="152">
        <f t="shared" si="0"/>
        <v>0</v>
      </c>
    </row>
    <row r="47" spans="1:12" ht="13.5" thickBot="1" x14ac:dyDescent="0.3">
      <c r="A47" s="302"/>
      <c r="B47" s="140"/>
      <c r="C47" s="148"/>
      <c r="D47" s="149"/>
      <c r="E47" s="150"/>
      <c r="F47" s="148"/>
      <c r="G47" s="149"/>
      <c r="H47" s="150"/>
      <c r="I47" s="148"/>
      <c r="J47" s="149"/>
      <c r="K47" s="150"/>
      <c r="L47" s="153">
        <f t="shared" si="0"/>
        <v>0</v>
      </c>
    </row>
    <row r="48" spans="1:12" ht="13.5" thickBot="1" x14ac:dyDescent="0.3">
      <c r="B48" s="124" t="s">
        <v>2</v>
      </c>
      <c r="C48" s="82">
        <f t="shared" ref="C48:L48" si="1">SUM(C8:C47)</f>
        <v>0</v>
      </c>
      <c r="D48" s="83">
        <f t="shared" si="1"/>
        <v>0</v>
      </c>
      <c r="E48" s="84">
        <f t="shared" si="1"/>
        <v>0</v>
      </c>
      <c r="F48" s="82">
        <f t="shared" si="1"/>
        <v>0</v>
      </c>
      <c r="G48" s="83">
        <f t="shared" si="1"/>
        <v>0</v>
      </c>
      <c r="H48" s="84">
        <f t="shared" si="1"/>
        <v>0</v>
      </c>
      <c r="I48" s="82">
        <f t="shared" si="1"/>
        <v>0</v>
      </c>
      <c r="J48" s="83">
        <f t="shared" si="1"/>
        <v>0</v>
      </c>
      <c r="K48" s="84">
        <f t="shared" si="1"/>
        <v>0</v>
      </c>
      <c r="L48" s="125">
        <f t="shared" si="1"/>
        <v>0</v>
      </c>
    </row>
    <row r="50" spans="2:2" x14ac:dyDescent="0.25">
      <c r="B50" s="90"/>
    </row>
    <row r="51" spans="2:2" ht="13" x14ac:dyDescent="0.25">
      <c r="B51" s="91"/>
    </row>
    <row r="52" spans="2:2" ht="13" x14ac:dyDescent="0.25">
      <c r="B52" s="92"/>
    </row>
  </sheetData>
  <sheetProtection algorithmName="SHA-512" hashValue="wjb1vYSeiNlLKTufGNwQH8YP4XncYcayblIpZG9GoKpv+u035BnFbBNbYSl/Dj8Uos/EDEkDAFMqayQu1WAclg==" saltValue="TQMpnlbu57sNTepRnxfGYQ==" spinCount="100000" sheet="1" objects="1" scenarios="1"/>
  <customSheetViews>
    <customSheetView guid="{B16518E6-F566-4CD3-8212-A9B00FEF0110}" scale="85" showGridLines="0">
      <selection activeCell="B28" sqref="B28"/>
      <pageMargins left="0" right="0" top="0" bottom="0" header="0" footer="0"/>
      <pageSetup orientation="landscape" horizontalDpi="300" verticalDpi="300" r:id="rId1"/>
      <headerFooter alignWithMargins="0">
        <oddHeader xml:space="preserve">&amp;C&amp;"Arial,Negrita"UNIVERSIDAD DEL ROSARIO    
CENTRO DE GESTIÓN DEL CONOCIMIENTO Y LA INNOVACIÓN    
FIUR 2012-2013     
PRESUPUESTO EQUIPOS EXISTENTES 
</oddHeader>
      </headerFooter>
    </customSheetView>
    <customSheetView guid="{9B445CA5-1DDF-42B5-B484-D476CB782415}" scale="85" showGridLines="0" topLeftCell="A13">
      <selection activeCell="B34" sqref="B34:H34"/>
      <pageMargins left="0" right="0" top="0" bottom="0" header="0" footer="0"/>
      <pageSetup orientation="landscape" horizontalDpi="300" verticalDpi="300" r:id="rId2"/>
      <headerFooter alignWithMargins="0">
        <oddHeader xml:space="preserve">&amp;C&amp;"Arial,Negrita"UNIVERSIDAD DEL ROSARIO    
CENTRO DE GESTIÓN DEL CONOCIMIENTO Y LA INNOVACIÓN    
FIUR 2012-2013     
PRESUPUESTO EQUIPOS EXISTENTES 
</oddHeader>
      </headerFooter>
    </customSheetView>
  </customSheetViews>
  <mergeCells count="14">
    <mergeCell ref="I4:K4"/>
    <mergeCell ref="C6:E6"/>
    <mergeCell ref="C5:E5"/>
    <mergeCell ref="L5:L7"/>
    <mergeCell ref="B5:B7"/>
    <mergeCell ref="F5:H5"/>
    <mergeCell ref="F6:H6"/>
    <mergeCell ref="I5:K5"/>
    <mergeCell ref="I6:K6"/>
    <mergeCell ref="A33:A47"/>
    <mergeCell ref="A8:A32"/>
    <mergeCell ref="C2:D2"/>
    <mergeCell ref="C4:E4"/>
    <mergeCell ref="F4:H4"/>
  </mergeCells>
  <phoneticPr fontId="3" type="noConversion"/>
  <dataValidations count="2">
    <dataValidation type="list" allowBlank="1" showInputMessage="1" showErrorMessage="1" sqref="C2:D2">
      <formula1>laboratorios</formula1>
    </dataValidation>
    <dataValidation type="list" allowBlank="1" showInputMessage="1" showErrorMessage="1" sqref="B8:B32">
      <formula1>INDIRECT($C$2)</formula1>
    </dataValidation>
  </dataValidations>
  <pageMargins left="0.74803149606299213" right="0.74803149606299213" top="1.17" bottom="0.98425196850393704" header="0.28000000000000003" footer="0"/>
  <pageSetup orientation="landscape" horizontalDpi="300" verticalDpi="300" r:id="rId3"/>
  <headerFooter alignWithMargins="0">
    <oddHeader xml:space="preserve">&amp;C&amp;"Arial,Negrita"UNIVERSIDAD DEL ROSARIO    
CENTRO DE GESTIÓN DEL CONOCIMIENTO Y LA INNOVACIÓN    
FIUR 2012-2013     
PRESUPUESTO EQUIPOS EXISTENTES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8" tint="-0.249977111117893"/>
  </sheetPr>
  <dimension ref="A1:K705"/>
  <sheetViews>
    <sheetView topLeftCell="B1" zoomScale="89" zoomScaleNormal="89" zoomScalePageLayoutView="89" workbookViewId="0">
      <pane ySplit="1" topLeftCell="A579" activePane="bottomLeft" state="frozen"/>
      <selection pane="bottomLeft" activeCell="O591" sqref="O591"/>
    </sheetView>
  </sheetViews>
  <sheetFormatPr baseColWidth="10" defaultColWidth="10.81640625" defaultRowHeight="14.5" x14ac:dyDescent="0.35"/>
  <cols>
    <col min="1" max="1" width="11.453125" style="109" hidden="1" customWidth="1"/>
    <col min="2" max="2" width="11" style="109" bestFit="1" customWidth="1"/>
    <col min="3" max="3" width="14.453125" style="109" bestFit="1" customWidth="1"/>
    <col min="4" max="4" width="26.1796875" style="109" bestFit="1" customWidth="1"/>
    <col min="5" max="5" width="50.26953125" style="109" bestFit="1" customWidth="1"/>
    <col min="6" max="6" width="18" style="109" bestFit="1" customWidth="1"/>
    <col min="7" max="7" width="18.81640625" style="109" bestFit="1" customWidth="1"/>
    <col min="8" max="8" width="17.453125" style="115" bestFit="1" customWidth="1"/>
    <col min="9" max="9" width="13.453125" style="117" customWidth="1"/>
    <col min="10" max="16384" width="10.81640625" style="109"/>
  </cols>
  <sheetData>
    <row r="1" spans="1:9" x14ac:dyDescent="0.35">
      <c r="A1" s="106" t="s">
        <v>53</v>
      </c>
      <c r="B1" s="107" t="s">
        <v>54</v>
      </c>
      <c r="C1" s="107" t="s">
        <v>55</v>
      </c>
      <c r="D1" s="107" t="s">
        <v>56</v>
      </c>
      <c r="E1" s="107" t="s">
        <v>57</v>
      </c>
      <c r="F1" s="107" t="s">
        <v>58</v>
      </c>
      <c r="G1" s="108" t="s">
        <v>59</v>
      </c>
      <c r="H1" s="107" t="s">
        <v>60</v>
      </c>
      <c r="I1" s="116" t="s">
        <v>61</v>
      </c>
    </row>
    <row r="2" spans="1:9" hidden="1" x14ac:dyDescent="0.35">
      <c r="A2" s="110">
        <v>1100628</v>
      </c>
      <c r="B2" s="111"/>
      <c r="C2" s="111" t="s">
        <v>62</v>
      </c>
      <c r="D2" s="110" t="s">
        <v>63</v>
      </c>
      <c r="E2" s="111" t="s">
        <v>64</v>
      </c>
      <c r="F2" s="112"/>
      <c r="G2" s="113">
        <v>17461480</v>
      </c>
      <c r="H2" s="113">
        <v>17170455</v>
      </c>
      <c r="I2" s="118">
        <f t="shared" ref="I2:I65" si="0">+H2*0.1</f>
        <v>1717045.5</v>
      </c>
    </row>
    <row r="3" spans="1:9" hidden="1" x14ac:dyDescent="0.35">
      <c r="A3" s="110">
        <v>1101119</v>
      </c>
      <c r="B3" s="111"/>
      <c r="C3" s="111" t="s">
        <v>65</v>
      </c>
      <c r="D3" s="110" t="s">
        <v>63</v>
      </c>
      <c r="E3" s="111" t="s">
        <v>66</v>
      </c>
      <c r="F3" s="112"/>
      <c r="G3" s="113">
        <v>1806120</v>
      </c>
      <c r="H3" s="113">
        <v>1595406</v>
      </c>
      <c r="I3" s="118">
        <f t="shared" si="0"/>
        <v>159540.6</v>
      </c>
    </row>
    <row r="4" spans="1:9" hidden="1" x14ac:dyDescent="0.35">
      <c r="A4" s="110">
        <v>1101118</v>
      </c>
      <c r="B4" s="111">
        <v>25033</v>
      </c>
      <c r="C4" s="111" t="s">
        <v>67</v>
      </c>
      <c r="D4" s="110" t="s">
        <v>63</v>
      </c>
      <c r="E4" s="111" t="s">
        <v>68</v>
      </c>
      <c r="F4" s="112"/>
      <c r="G4" s="113">
        <v>2670554</v>
      </c>
      <c r="H4" s="113">
        <v>0</v>
      </c>
      <c r="I4" s="118">
        <f t="shared" si="0"/>
        <v>0</v>
      </c>
    </row>
    <row r="5" spans="1:9" hidden="1" x14ac:dyDescent="0.35">
      <c r="A5" s="110">
        <v>1000309</v>
      </c>
      <c r="B5" s="111">
        <v>25049</v>
      </c>
      <c r="C5" s="111" t="s">
        <v>69</v>
      </c>
      <c r="D5" s="110" t="s">
        <v>63</v>
      </c>
      <c r="E5" s="111" t="s">
        <v>70</v>
      </c>
      <c r="F5" s="111">
        <v>3032650</v>
      </c>
      <c r="G5" s="113">
        <v>1581286</v>
      </c>
      <c r="H5" s="113">
        <v>0</v>
      </c>
      <c r="I5" s="118">
        <f t="shared" si="0"/>
        <v>0</v>
      </c>
    </row>
    <row r="6" spans="1:9" hidden="1" x14ac:dyDescent="0.35">
      <c r="A6" s="110">
        <v>1101117</v>
      </c>
      <c r="B6" s="111">
        <v>25011</v>
      </c>
      <c r="C6" s="111" t="s">
        <v>71</v>
      </c>
      <c r="D6" s="110" t="s">
        <v>63</v>
      </c>
      <c r="E6" s="111" t="s">
        <v>72</v>
      </c>
      <c r="F6" s="111">
        <v>312008035</v>
      </c>
      <c r="G6" s="113">
        <v>1087761</v>
      </c>
      <c r="H6" s="113">
        <v>0</v>
      </c>
      <c r="I6" s="118">
        <f t="shared" si="0"/>
        <v>0</v>
      </c>
    </row>
    <row r="7" spans="1:9" hidden="1" x14ac:dyDescent="0.35">
      <c r="A7" s="110">
        <v>1101116</v>
      </c>
      <c r="B7" s="111">
        <v>4428</v>
      </c>
      <c r="C7" s="111" t="s">
        <v>73</v>
      </c>
      <c r="D7" s="110" t="s">
        <v>63</v>
      </c>
      <c r="E7" s="111" t="s">
        <v>74</v>
      </c>
      <c r="F7" s="112"/>
      <c r="G7" s="113">
        <v>12773828</v>
      </c>
      <c r="H7" s="113">
        <v>0</v>
      </c>
      <c r="I7" s="118">
        <f t="shared" si="0"/>
        <v>0</v>
      </c>
    </row>
    <row r="8" spans="1:9" hidden="1" x14ac:dyDescent="0.35">
      <c r="A8" s="110">
        <v>1101115</v>
      </c>
      <c r="B8" s="111">
        <v>25110</v>
      </c>
      <c r="C8" s="111" t="s">
        <v>75</v>
      </c>
      <c r="D8" s="110" t="s">
        <v>63</v>
      </c>
      <c r="E8" s="111" t="s">
        <v>76</v>
      </c>
      <c r="F8" s="111">
        <v>228651</v>
      </c>
      <c r="G8" s="113">
        <v>26130922</v>
      </c>
      <c r="H8" s="113">
        <v>0</v>
      </c>
      <c r="I8" s="118">
        <f t="shared" si="0"/>
        <v>0</v>
      </c>
    </row>
    <row r="9" spans="1:9" hidden="1" x14ac:dyDescent="0.35">
      <c r="A9" s="110">
        <v>1101114</v>
      </c>
      <c r="B9" s="111">
        <v>53907</v>
      </c>
      <c r="C9" s="111" t="s">
        <v>77</v>
      </c>
      <c r="D9" s="110" t="s">
        <v>63</v>
      </c>
      <c r="E9" s="111" t="s">
        <v>78</v>
      </c>
      <c r="F9" s="112"/>
      <c r="G9" s="113">
        <v>841000</v>
      </c>
      <c r="H9" s="113">
        <v>98117</v>
      </c>
      <c r="I9" s="118">
        <f t="shared" si="0"/>
        <v>9811.7000000000007</v>
      </c>
    </row>
    <row r="10" spans="1:9" hidden="1" x14ac:dyDescent="0.35">
      <c r="A10" s="110">
        <v>1101023</v>
      </c>
      <c r="B10" s="111">
        <v>60909</v>
      </c>
      <c r="C10" s="111" t="s">
        <v>79</v>
      </c>
      <c r="D10" s="110" t="s">
        <v>63</v>
      </c>
      <c r="E10" s="111" t="s">
        <v>80</v>
      </c>
      <c r="F10" s="111">
        <v>7001147</v>
      </c>
      <c r="G10" s="113">
        <v>6299960</v>
      </c>
      <c r="H10" s="113">
        <v>4304973</v>
      </c>
      <c r="I10" s="118">
        <f t="shared" si="0"/>
        <v>430497.30000000005</v>
      </c>
    </row>
    <row r="11" spans="1:9" hidden="1" x14ac:dyDescent="0.35">
      <c r="A11" s="110">
        <v>1304182</v>
      </c>
      <c r="B11" s="111">
        <v>25141</v>
      </c>
      <c r="C11" s="111" t="s">
        <v>75</v>
      </c>
      <c r="D11" s="110" t="s">
        <v>63</v>
      </c>
      <c r="E11" s="111" t="s">
        <v>81</v>
      </c>
      <c r="F11" s="112"/>
      <c r="G11" s="113">
        <v>648702</v>
      </c>
      <c r="H11" s="113">
        <v>0</v>
      </c>
      <c r="I11" s="118">
        <f t="shared" si="0"/>
        <v>0</v>
      </c>
    </row>
    <row r="12" spans="1:9" hidden="1" x14ac:dyDescent="0.35">
      <c r="A12" s="110">
        <v>25446</v>
      </c>
      <c r="B12" s="111">
        <v>69282</v>
      </c>
      <c r="C12" s="111" t="s">
        <v>82</v>
      </c>
      <c r="D12" s="110" t="s">
        <v>63</v>
      </c>
      <c r="E12" s="111" t="s">
        <v>83</v>
      </c>
      <c r="F12" s="111" t="s">
        <v>84</v>
      </c>
      <c r="G12" s="113">
        <v>2172325</v>
      </c>
      <c r="H12" s="113">
        <v>1918887</v>
      </c>
      <c r="I12" s="118">
        <f t="shared" si="0"/>
        <v>191888.7</v>
      </c>
    </row>
    <row r="13" spans="1:9" hidden="1" x14ac:dyDescent="0.35">
      <c r="A13" s="110">
        <v>1101881</v>
      </c>
      <c r="B13" s="111">
        <v>51967</v>
      </c>
      <c r="C13" s="111" t="s">
        <v>85</v>
      </c>
      <c r="D13" s="110" t="s">
        <v>63</v>
      </c>
      <c r="E13" s="111" t="s">
        <v>86</v>
      </c>
      <c r="F13" s="112"/>
      <c r="G13" s="113">
        <v>1276000</v>
      </c>
      <c r="H13" s="113">
        <v>127600</v>
      </c>
      <c r="I13" s="118">
        <f t="shared" si="0"/>
        <v>12760</v>
      </c>
    </row>
    <row r="14" spans="1:9" hidden="1" x14ac:dyDescent="0.35">
      <c r="A14" s="110">
        <v>1101882</v>
      </c>
      <c r="B14" s="111">
        <v>72212</v>
      </c>
      <c r="C14" s="111" t="s">
        <v>87</v>
      </c>
      <c r="D14" s="110" t="s">
        <v>63</v>
      </c>
      <c r="E14" s="111" t="s">
        <v>88</v>
      </c>
      <c r="F14" s="112"/>
      <c r="G14" s="113">
        <v>1120096</v>
      </c>
      <c r="H14" s="113">
        <v>1082759</v>
      </c>
      <c r="I14" s="118">
        <f t="shared" si="0"/>
        <v>108275.90000000001</v>
      </c>
    </row>
    <row r="15" spans="1:9" hidden="1" x14ac:dyDescent="0.35">
      <c r="A15" s="110">
        <v>1101883</v>
      </c>
      <c r="B15" s="111">
        <v>72214</v>
      </c>
      <c r="C15" s="111" t="s">
        <v>87</v>
      </c>
      <c r="D15" s="110" t="s">
        <v>63</v>
      </c>
      <c r="E15" s="111" t="s">
        <v>88</v>
      </c>
      <c r="F15" s="112"/>
      <c r="G15" s="113">
        <v>1120096</v>
      </c>
      <c r="H15" s="113">
        <v>1082759</v>
      </c>
      <c r="I15" s="118">
        <f t="shared" si="0"/>
        <v>108275.90000000001</v>
      </c>
    </row>
    <row r="16" spans="1:9" hidden="1" x14ac:dyDescent="0.35">
      <c r="A16" s="110">
        <v>1100728</v>
      </c>
      <c r="B16" s="111">
        <v>72211</v>
      </c>
      <c r="C16" s="111" t="s">
        <v>89</v>
      </c>
      <c r="D16" s="110" t="s">
        <v>63</v>
      </c>
      <c r="E16" s="111" t="s">
        <v>90</v>
      </c>
      <c r="F16" s="112"/>
      <c r="G16" s="113">
        <v>4480384</v>
      </c>
      <c r="H16" s="113">
        <v>858741</v>
      </c>
      <c r="I16" s="118">
        <f t="shared" si="0"/>
        <v>85874.1</v>
      </c>
    </row>
    <row r="17" spans="1:9" hidden="1" x14ac:dyDescent="0.35">
      <c r="A17" s="110">
        <v>1100727</v>
      </c>
      <c r="B17" s="111">
        <v>34405</v>
      </c>
      <c r="C17" s="111" t="s">
        <v>91</v>
      </c>
      <c r="D17" s="110" t="s">
        <v>63</v>
      </c>
      <c r="E17" s="111" t="s">
        <v>92</v>
      </c>
      <c r="F17" s="111" t="s">
        <v>93</v>
      </c>
      <c r="G17" s="113">
        <v>2472443</v>
      </c>
      <c r="H17" s="113">
        <v>0</v>
      </c>
      <c r="I17" s="118">
        <f t="shared" si="0"/>
        <v>0</v>
      </c>
    </row>
    <row r="18" spans="1:9" hidden="1" x14ac:dyDescent="0.35">
      <c r="A18" s="110">
        <v>1100709</v>
      </c>
      <c r="B18" s="111">
        <v>48292</v>
      </c>
      <c r="C18" s="111" t="s">
        <v>94</v>
      </c>
      <c r="D18" s="110" t="s">
        <v>63</v>
      </c>
      <c r="E18" s="111" t="s">
        <v>95</v>
      </c>
      <c r="F18" s="111" t="s">
        <v>96</v>
      </c>
      <c r="G18" s="113">
        <v>21664685</v>
      </c>
      <c r="H18" s="113">
        <v>0</v>
      </c>
      <c r="I18" s="118">
        <f t="shared" si="0"/>
        <v>0</v>
      </c>
    </row>
    <row r="19" spans="1:9" hidden="1" x14ac:dyDescent="0.35">
      <c r="A19" s="110">
        <v>1100220</v>
      </c>
      <c r="B19" s="111">
        <v>44074</v>
      </c>
      <c r="C19" s="111" t="s">
        <v>97</v>
      </c>
      <c r="D19" s="110" t="s">
        <v>63</v>
      </c>
      <c r="E19" s="111" t="s">
        <v>98</v>
      </c>
      <c r="F19" s="112"/>
      <c r="G19" s="113">
        <v>0</v>
      </c>
      <c r="H19" s="113">
        <v>0</v>
      </c>
      <c r="I19" s="118">
        <f t="shared" si="0"/>
        <v>0</v>
      </c>
    </row>
    <row r="20" spans="1:9" hidden="1" x14ac:dyDescent="0.35">
      <c r="A20" s="110">
        <v>1100785</v>
      </c>
      <c r="B20" s="111">
        <v>72208</v>
      </c>
      <c r="C20" s="111" t="s">
        <v>87</v>
      </c>
      <c r="D20" s="110" t="s">
        <v>63</v>
      </c>
      <c r="E20" s="111" t="s">
        <v>99</v>
      </c>
      <c r="F20" s="112"/>
      <c r="G20" s="113">
        <v>9631248</v>
      </c>
      <c r="H20" s="113">
        <v>9310206</v>
      </c>
      <c r="I20" s="118">
        <f t="shared" si="0"/>
        <v>931020.60000000009</v>
      </c>
    </row>
    <row r="21" spans="1:9" hidden="1" x14ac:dyDescent="0.35">
      <c r="A21" s="110">
        <v>1100216</v>
      </c>
      <c r="B21" s="111">
        <v>72205</v>
      </c>
      <c r="C21" s="111" t="s">
        <v>89</v>
      </c>
      <c r="D21" s="110" t="s">
        <v>63</v>
      </c>
      <c r="E21" s="111" t="s">
        <v>100</v>
      </c>
      <c r="F21" s="112"/>
      <c r="G21" s="113">
        <v>38524992</v>
      </c>
      <c r="H21" s="113">
        <v>7383957</v>
      </c>
      <c r="I21" s="118">
        <f t="shared" si="0"/>
        <v>738395.70000000007</v>
      </c>
    </row>
    <row r="22" spans="1:9" hidden="1" x14ac:dyDescent="0.35">
      <c r="A22" s="110">
        <v>1100786</v>
      </c>
      <c r="B22" s="111">
        <v>72207</v>
      </c>
      <c r="C22" s="111" t="s">
        <v>87</v>
      </c>
      <c r="D22" s="110" t="s">
        <v>63</v>
      </c>
      <c r="E22" s="111" t="s">
        <v>99</v>
      </c>
      <c r="F22" s="112"/>
      <c r="G22" s="113">
        <v>9631248</v>
      </c>
      <c r="H22" s="113">
        <v>9310206</v>
      </c>
      <c r="I22" s="118">
        <f t="shared" si="0"/>
        <v>931020.60000000009</v>
      </c>
    </row>
    <row r="23" spans="1:9" hidden="1" x14ac:dyDescent="0.35">
      <c r="A23" s="110">
        <v>1100215</v>
      </c>
      <c r="B23" s="111">
        <v>25074</v>
      </c>
      <c r="C23" s="111" t="s">
        <v>101</v>
      </c>
      <c r="D23" s="110" t="s">
        <v>63</v>
      </c>
      <c r="E23" s="111" t="s">
        <v>102</v>
      </c>
      <c r="F23" s="111">
        <v>25726</v>
      </c>
      <c r="G23" s="113">
        <v>934328</v>
      </c>
      <c r="H23" s="113">
        <v>0</v>
      </c>
      <c r="I23" s="118">
        <f t="shared" si="0"/>
        <v>0</v>
      </c>
    </row>
    <row r="24" spans="1:9" hidden="1" x14ac:dyDescent="0.35">
      <c r="A24" s="110">
        <v>1101865</v>
      </c>
      <c r="B24" s="111">
        <v>25075</v>
      </c>
      <c r="C24" s="111" t="s">
        <v>103</v>
      </c>
      <c r="D24" s="110" t="s">
        <v>63</v>
      </c>
      <c r="E24" s="111" t="s">
        <v>104</v>
      </c>
      <c r="F24" s="112"/>
      <c r="G24" s="113">
        <v>1992046</v>
      </c>
      <c r="H24" s="113">
        <v>0</v>
      </c>
      <c r="I24" s="118">
        <f t="shared" si="0"/>
        <v>0</v>
      </c>
    </row>
    <row r="25" spans="1:9" hidden="1" x14ac:dyDescent="0.35">
      <c r="A25" s="110">
        <v>1101864</v>
      </c>
      <c r="B25" s="111">
        <v>34425</v>
      </c>
      <c r="C25" s="111" t="s">
        <v>71</v>
      </c>
      <c r="D25" s="110" t="s">
        <v>63</v>
      </c>
      <c r="E25" s="111" t="s">
        <v>105</v>
      </c>
      <c r="F25" s="111" t="s">
        <v>106</v>
      </c>
      <c r="G25" s="113">
        <v>2215808</v>
      </c>
      <c r="H25" s="113">
        <v>0</v>
      </c>
      <c r="I25" s="118">
        <f t="shared" si="0"/>
        <v>0</v>
      </c>
    </row>
    <row r="26" spans="1:9" hidden="1" x14ac:dyDescent="0.35">
      <c r="A26" s="110">
        <v>1100787</v>
      </c>
      <c r="B26" s="111">
        <v>58749</v>
      </c>
      <c r="C26" s="111" t="s">
        <v>107</v>
      </c>
      <c r="D26" s="110" t="s">
        <v>63</v>
      </c>
      <c r="E26" s="111" t="s">
        <v>108</v>
      </c>
      <c r="F26" s="112"/>
      <c r="G26" s="113">
        <v>24245160</v>
      </c>
      <c r="H26" s="113">
        <v>10102150</v>
      </c>
      <c r="I26" s="118">
        <f t="shared" si="0"/>
        <v>1010215</v>
      </c>
    </row>
    <row r="27" spans="1:9" hidden="1" x14ac:dyDescent="0.35">
      <c r="A27" s="110">
        <v>1100788</v>
      </c>
      <c r="B27" s="111">
        <v>69284</v>
      </c>
      <c r="C27" s="111" t="s">
        <v>109</v>
      </c>
      <c r="D27" s="110" t="s">
        <v>63</v>
      </c>
      <c r="E27" s="111" t="s">
        <v>110</v>
      </c>
      <c r="F27" s="111">
        <v>12227</v>
      </c>
      <c r="G27" s="113">
        <v>79376082</v>
      </c>
      <c r="H27" s="113">
        <v>56974538</v>
      </c>
      <c r="I27" s="118">
        <f t="shared" si="0"/>
        <v>5697453.8000000007</v>
      </c>
    </row>
    <row r="28" spans="1:9" hidden="1" x14ac:dyDescent="0.35">
      <c r="A28" s="110">
        <v>1101863</v>
      </c>
      <c r="B28" s="111">
        <v>58744</v>
      </c>
      <c r="C28" s="111" t="s">
        <v>111</v>
      </c>
      <c r="D28" s="110" t="s">
        <v>63</v>
      </c>
      <c r="E28" s="111" t="s">
        <v>112</v>
      </c>
      <c r="F28" s="111">
        <v>8998</v>
      </c>
      <c r="G28" s="113">
        <v>1295952</v>
      </c>
      <c r="H28" s="113">
        <v>669576</v>
      </c>
      <c r="I28" s="118">
        <f t="shared" si="0"/>
        <v>66957.600000000006</v>
      </c>
    </row>
    <row r="29" spans="1:9" hidden="1" x14ac:dyDescent="0.35">
      <c r="A29" s="110">
        <v>1100744</v>
      </c>
      <c r="B29" s="111">
        <v>58745</v>
      </c>
      <c r="C29" s="111" t="s">
        <v>111</v>
      </c>
      <c r="D29" s="110" t="s">
        <v>63</v>
      </c>
      <c r="E29" s="111" t="s">
        <v>112</v>
      </c>
      <c r="F29" s="111">
        <v>8997</v>
      </c>
      <c r="G29" s="113">
        <v>1295952</v>
      </c>
      <c r="H29" s="113">
        <v>669576</v>
      </c>
      <c r="I29" s="118">
        <f t="shared" si="0"/>
        <v>66957.600000000006</v>
      </c>
    </row>
    <row r="30" spans="1:9" hidden="1" x14ac:dyDescent="0.35">
      <c r="A30" s="110">
        <v>1100390</v>
      </c>
      <c r="B30" s="111">
        <v>25194</v>
      </c>
      <c r="C30" s="111" t="s">
        <v>113</v>
      </c>
      <c r="D30" s="110" t="s">
        <v>63</v>
      </c>
      <c r="E30" s="111" t="s">
        <v>114</v>
      </c>
      <c r="F30" s="111" t="s">
        <v>115</v>
      </c>
      <c r="G30" s="113">
        <v>16281704</v>
      </c>
      <c r="H30" s="113">
        <v>0</v>
      </c>
      <c r="I30" s="118">
        <f t="shared" si="0"/>
        <v>0</v>
      </c>
    </row>
    <row r="31" spans="1:9" hidden="1" x14ac:dyDescent="0.35">
      <c r="A31" s="110">
        <v>1101600</v>
      </c>
      <c r="B31" s="111"/>
      <c r="C31" s="111" t="s">
        <v>116</v>
      </c>
      <c r="D31" s="110" t="s">
        <v>63</v>
      </c>
      <c r="E31" s="111" t="s">
        <v>117</v>
      </c>
      <c r="F31" s="112"/>
      <c r="G31" s="113">
        <v>732772</v>
      </c>
      <c r="H31" s="113">
        <v>457983</v>
      </c>
      <c r="I31" s="118">
        <f t="shared" si="0"/>
        <v>45798.3</v>
      </c>
    </row>
    <row r="32" spans="1:9" hidden="1" x14ac:dyDescent="0.35">
      <c r="A32" s="110">
        <v>1101599</v>
      </c>
      <c r="B32" s="111">
        <v>52035</v>
      </c>
      <c r="C32" s="111" t="s">
        <v>118</v>
      </c>
      <c r="D32" s="110" t="s">
        <v>63</v>
      </c>
      <c r="E32" s="111" t="s">
        <v>119</v>
      </c>
      <c r="F32" s="112"/>
      <c r="G32" s="113">
        <v>30856000</v>
      </c>
      <c r="H32" s="113">
        <v>0</v>
      </c>
      <c r="I32" s="118">
        <f t="shared" si="0"/>
        <v>0</v>
      </c>
    </row>
    <row r="33" spans="1:9" hidden="1" x14ac:dyDescent="0.35">
      <c r="A33" s="110">
        <v>1101598</v>
      </c>
      <c r="B33" s="111">
        <v>60910</v>
      </c>
      <c r="C33" s="111" t="s">
        <v>120</v>
      </c>
      <c r="D33" s="110" t="s">
        <v>63</v>
      </c>
      <c r="E33" s="111" t="s">
        <v>121</v>
      </c>
      <c r="F33" s="111">
        <v>41610869</v>
      </c>
      <c r="G33" s="113">
        <v>21272669</v>
      </c>
      <c r="H33" s="113">
        <v>14890869</v>
      </c>
      <c r="I33" s="118">
        <f t="shared" si="0"/>
        <v>1489086.9000000001</v>
      </c>
    </row>
    <row r="34" spans="1:9" hidden="1" x14ac:dyDescent="0.35">
      <c r="A34" s="110">
        <v>1101597</v>
      </c>
      <c r="B34" s="111">
        <v>25020</v>
      </c>
      <c r="C34" s="111" t="s">
        <v>67</v>
      </c>
      <c r="D34" s="110" t="s">
        <v>63</v>
      </c>
      <c r="E34" s="111" t="s">
        <v>122</v>
      </c>
      <c r="F34" s="111" t="s">
        <v>123</v>
      </c>
      <c r="G34" s="113">
        <v>18980504</v>
      </c>
      <c r="H34" s="113">
        <v>0</v>
      </c>
      <c r="I34" s="118">
        <f t="shared" si="0"/>
        <v>0</v>
      </c>
    </row>
    <row r="35" spans="1:9" hidden="1" x14ac:dyDescent="0.35">
      <c r="A35" s="110">
        <v>22171</v>
      </c>
      <c r="B35" s="111">
        <v>25068</v>
      </c>
      <c r="C35" s="111" t="s">
        <v>124</v>
      </c>
      <c r="D35" s="110" t="s">
        <v>63</v>
      </c>
      <c r="E35" s="111" t="s">
        <v>125</v>
      </c>
      <c r="F35" s="112"/>
      <c r="G35" s="113">
        <v>16414837</v>
      </c>
      <c r="H35" s="113">
        <v>0</v>
      </c>
      <c r="I35" s="118">
        <f t="shared" si="0"/>
        <v>0</v>
      </c>
    </row>
    <row r="36" spans="1:9" hidden="1" x14ac:dyDescent="0.35">
      <c r="A36" s="110">
        <v>1101789</v>
      </c>
      <c r="B36" s="111">
        <v>54008</v>
      </c>
      <c r="C36" s="111" t="s">
        <v>126</v>
      </c>
      <c r="D36" s="110" t="s">
        <v>63</v>
      </c>
      <c r="E36" s="111" t="s">
        <v>127</v>
      </c>
      <c r="F36" s="112"/>
      <c r="G36" s="113">
        <v>9355550</v>
      </c>
      <c r="H36" s="113">
        <v>1280210</v>
      </c>
      <c r="I36" s="118">
        <f t="shared" si="0"/>
        <v>128021</v>
      </c>
    </row>
    <row r="37" spans="1:9" hidden="1" x14ac:dyDescent="0.35">
      <c r="A37" s="110">
        <v>22157</v>
      </c>
      <c r="B37" s="111">
        <v>42368</v>
      </c>
      <c r="C37" s="111" t="s">
        <v>75</v>
      </c>
      <c r="D37" s="110" t="s">
        <v>63</v>
      </c>
      <c r="E37" s="111" t="s">
        <v>128</v>
      </c>
      <c r="F37" s="111" t="s">
        <v>129</v>
      </c>
      <c r="G37" s="113">
        <v>30999577</v>
      </c>
      <c r="H37" s="113">
        <v>0</v>
      </c>
      <c r="I37" s="118">
        <f t="shared" si="0"/>
        <v>0</v>
      </c>
    </row>
    <row r="38" spans="1:9" hidden="1" x14ac:dyDescent="0.35">
      <c r="A38" s="110">
        <v>1101615</v>
      </c>
      <c r="B38" s="111">
        <v>25029</v>
      </c>
      <c r="C38" s="111" t="s">
        <v>130</v>
      </c>
      <c r="D38" s="110" t="s">
        <v>63</v>
      </c>
      <c r="E38" s="111" t="s">
        <v>131</v>
      </c>
      <c r="F38" s="111">
        <v>12900400812</v>
      </c>
      <c r="G38" s="113">
        <v>48350527</v>
      </c>
      <c r="H38" s="113">
        <v>0</v>
      </c>
      <c r="I38" s="118">
        <f t="shared" si="0"/>
        <v>0</v>
      </c>
    </row>
    <row r="39" spans="1:9" hidden="1" x14ac:dyDescent="0.35">
      <c r="A39" s="110">
        <v>1101788</v>
      </c>
      <c r="B39" s="111">
        <v>28912</v>
      </c>
      <c r="C39" s="111" t="s">
        <v>132</v>
      </c>
      <c r="D39" s="110" t="s">
        <v>63</v>
      </c>
      <c r="E39" s="111" t="s">
        <v>133</v>
      </c>
      <c r="F39" s="112"/>
      <c r="G39" s="113">
        <v>3288600</v>
      </c>
      <c r="H39" s="113">
        <v>0</v>
      </c>
      <c r="I39" s="118">
        <f t="shared" si="0"/>
        <v>0</v>
      </c>
    </row>
    <row r="40" spans="1:9" hidden="1" x14ac:dyDescent="0.35">
      <c r="A40" s="110">
        <v>1101787</v>
      </c>
      <c r="B40" s="111">
        <v>42782</v>
      </c>
      <c r="C40" s="111" t="s">
        <v>134</v>
      </c>
      <c r="D40" s="110" t="s">
        <v>63</v>
      </c>
      <c r="E40" s="111" t="s">
        <v>135</v>
      </c>
      <c r="F40" s="112"/>
      <c r="G40" s="113">
        <v>29000000</v>
      </c>
      <c r="H40" s="113">
        <v>0</v>
      </c>
      <c r="I40" s="118">
        <f t="shared" si="0"/>
        <v>0</v>
      </c>
    </row>
    <row r="41" spans="1:9" hidden="1" x14ac:dyDescent="0.35">
      <c r="A41" s="110">
        <v>1101786</v>
      </c>
      <c r="B41" s="111">
        <v>34436</v>
      </c>
      <c r="C41" s="111" t="s">
        <v>136</v>
      </c>
      <c r="D41" s="110" t="s">
        <v>63</v>
      </c>
      <c r="E41" s="111" t="s">
        <v>137</v>
      </c>
      <c r="F41" s="112"/>
      <c r="G41" s="113">
        <v>5749716</v>
      </c>
      <c r="H41" s="113">
        <v>0</v>
      </c>
      <c r="I41" s="118">
        <f t="shared" si="0"/>
        <v>0</v>
      </c>
    </row>
    <row r="42" spans="1:9" hidden="1" x14ac:dyDescent="0.35">
      <c r="A42" s="110">
        <v>1101785</v>
      </c>
      <c r="B42" s="111">
        <v>25050</v>
      </c>
      <c r="C42" s="111" t="s">
        <v>138</v>
      </c>
      <c r="D42" s="110" t="s">
        <v>63</v>
      </c>
      <c r="E42" s="111" t="s">
        <v>139</v>
      </c>
      <c r="F42" s="111" t="s">
        <v>140</v>
      </c>
      <c r="G42" s="113">
        <v>3529047</v>
      </c>
      <c r="H42" s="113">
        <v>0</v>
      </c>
      <c r="I42" s="118">
        <f t="shared" si="0"/>
        <v>0</v>
      </c>
    </row>
    <row r="43" spans="1:9" hidden="1" x14ac:dyDescent="0.35">
      <c r="A43" s="110">
        <v>1101880</v>
      </c>
      <c r="B43" s="111">
        <v>69292</v>
      </c>
      <c r="C43" s="111" t="s">
        <v>141</v>
      </c>
      <c r="D43" s="110" t="s">
        <v>63</v>
      </c>
      <c r="E43" s="111" t="s">
        <v>142</v>
      </c>
      <c r="F43" s="112"/>
      <c r="G43" s="113">
        <v>24360000</v>
      </c>
      <c r="H43" s="113">
        <v>21518000</v>
      </c>
      <c r="I43" s="118">
        <f t="shared" si="0"/>
        <v>2151800</v>
      </c>
    </row>
    <row r="44" spans="1:9" hidden="1" x14ac:dyDescent="0.35">
      <c r="A44" s="110">
        <v>1100798</v>
      </c>
      <c r="B44" s="111">
        <v>11064</v>
      </c>
      <c r="C44" s="111" t="s">
        <v>143</v>
      </c>
      <c r="D44" s="110" t="s">
        <v>63</v>
      </c>
      <c r="E44" s="111" t="s">
        <v>144</v>
      </c>
      <c r="F44" s="111" t="s">
        <v>145</v>
      </c>
      <c r="G44" s="113">
        <v>28072000</v>
      </c>
      <c r="H44" s="113">
        <v>0</v>
      </c>
      <c r="I44" s="118">
        <f t="shared" si="0"/>
        <v>0</v>
      </c>
    </row>
    <row r="45" spans="1:9" hidden="1" x14ac:dyDescent="0.35">
      <c r="A45" s="110">
        <v>1100574</v>
      </c>
      <c r="B45" s="111">
        <v>25101</v>
      </c>
      <c r="C45" s="111" t="s">
        <v>103</v>
      </c>
      <c r="D45" s="110" t="s">
        <v>63</v>
      </c>
      <c r="E45" s="111" t="s">
        <v>146</v>
      </c>
      <c r="F45" s="112"/>
      <c r="G45" s="113">
        <v>1872515</v>
      </c>
      <c r="H45" s="113">
        <v>0</v>
      </c>
      <c r="I45" s="118">
        <f t="shared" si="0"/>
        <v>0</v>
      </c>
    </row>
    <row r="46" spans="1:9" hidden="1" x14ac:dyDescent="0.35">
      <c r="A46" s="110">
        <v>1100799</v>
      </c>
      <c r="B46" s="111">
        <v>72210</v>
      </c>
      <c r="C46" s="111" t="s">
        <v>89</v>
      </c>
      <c r="D46" s="110" t="s">
        <v>63</v>
      </c>
      <c r="E46" s="111" t="s">
        <v>147</v>
      </c>
      <c r="F46" s="112"/>
      <c r="G46" s="113">
        <v>2436000</v>
      </c>
      <c r="H46" s="113">
        <v>2233000</v>
      </c>
      <c r="I46" s="118">
        <f t="shared" si="0"/>
        <v>223300</v>
      </c>
    </row>
    <row r="47" spans="1:9" hidden="1" x14ac:dyDescent="0.35">
      <c r="A47" s="110">
        <v>1100626</v>
      </c>
      <c r="B47" s="111">
        <v>58747</v>
      </c>
      <c r="C47" s="111" t="s">
        <v>148</v>
      </c>
      <c r="D47" s="110" t="s">
        <v>63</v>
      </c>
      <c r="E47" s="111" t="s">
        <v>149</v>
      </c>
      <c r="F47" s="111" t="s">
        <v>150</v>
      </c>
      <c r="G47" s="113">
        <v>1531200</v>
      </c>
      <c r="H47" s="113">
        <v>765600</v>
      </c>
      <c r="I47" s="118">
        <f t="shared" si="0"/>
        <v>76560</v>
      </c>
    </row>
    <row r="48" spans="1:9" hidden="1" x14ac:dyDescent="0.35">
      <c r="A48" s="110">
        <v>1100627</v>
      </c>
      <c r="B48" s="111">
        <v>69285</v>
      </c>
      <c r="C48" s="111" t="s">
        <v>151</v>
      </c>
      <c r="D48" s="110" t="s">
        <v>63</v>
      </c>
      <c r="E48" s="111" t="s">
        <v>152</v>
      </c>
      <c r="F48" s="112"/>
      <c r="G48" s="113">
        <v>4034480</v>
      </c>
      <c r="H48" s="113">
        <v>1949999</v>
      </c>
      <c r="I48" s="118">
        <f t="shared" si="0"/>
        <v>194999.90000000002</v>
      </c>
    </row>
    <row r="49" spans="1:9" hidden="1" x14ac:dyDescent="0.35">
      <c r="A49" s="110">
        <v>1100800</v>
      </c>
      <c r="B49" s="111"/>
      <c r="C49" s="111" t="s">
        <v>62</v>
      </c>
      <c r="D49" s="110" t="s">
        <v>63</v>
      </c>
      <c r="E49" s="111" t="s">
        <v>153</v>
      </c>
      <c r="F49" s="112"/>
      <c r="G49" s="113">
        <v>40020000</v>
      </c>
      <c r="H49" s="113">
        <v>39353000</v>
      </c>
      <c r="I49" s="118">
        <f t="shared" si="0"/>
        <v>3935300</v>
      </c>
    </row>
    <row r="50" spans="1:9" hidden="1" x14ac:dyDescent="0.35">
      <c r="A50" s="110">
        <v>1100576</v>
      </c>
      <c r="B50" s="111"/>
      <c r="C50" s="111" t="s">
        <v>154</v>
      </c>
      <c r="D50" s="110" t="s">
        <v>63</v>
      </c>
      <c r="E50" s="111" t="s">
        <v>155</v>
      </c>
      <c r="F50" s="112"/>
      <c r="G50" s="113">
        <v>2053200</v>
      </c>
      <c r="H50" s="113">
        <v>1916320</v>
      </c>
      <c r="I50" s="118">
        <f t="shared" si="0"/>
        <v>191632</v>
      </c>
    </row>
    <row r="51" spans="1:9" hidden="1" x14ac:dyDescent="0.35">
      <c r="A51" s="110">
        <v>1100801</v>
      </c>
      <c r="B51" s="111">
        <v>34435</v>
      </c>
      <c r="C51" s="111" t="s">
        <v>156</v>
      </c>
      <c r="D51" s="110" t="s">
        <v>63</v>
      </c>
      <c r="E51" s="111" t="s">
        <v>157</v>
      </c>
      <c r="F51" s="112"/>
      <c r="G51" s="113">
        <v>5600088</v>
      </c>
      <c r="H51" s="113">
        <v>0</v>
      </c>
      <c r="I51" s="118">
        <f t="shared" si="0"/>
        <v>0</v>
      </c>
    </row>
    <row r="52" spans="1:9" hidden="1" x14ac:dyDescent="0.35">
      <c r="A52" s="110">
        <v>1100379</v>
      </c>
      <c r="B52" s="111">
        <v>25111</v>
      </c>
      <c r="C52" s="111" t="s">
        <v>158</v>
      </c>
      <c r="D52" s="110" t="s">
        <v>63</v>
      </c>
      <c r="E52" s="111" t="s">
        <v>159</v>
      </c>
      <c r="F52" s="111" t="s">
        <v>160</v>
      </c>
      <c r="G52" s="113">
        <v>404001</v>
      </c>
      <c r="H52" s="113">
        <v>0</v>
      </c>
      <c r="I52" s="118">
        <f t="shared" si="0"/>
        <v>0</v>
      </c>
    </row>
    <row r="53" spans="1:9" hidden="1" x14ac:dyDescent="0.35">
      <c r="A53" s="110">
        <v>1100376</v>
      </c>
      <c r="B53" s="111">
        <v>25191</v>
      </c>
      <c r="C53" s="111" t="s">
        <v>161</v>
      </c>
      <c r="D53" s="110" t="s">
        <v>63</v>
      </c>
      <c r="E53" s="111" t="s">
        <v>162</v>
      </c>
      <c r="F53" s="111" t="s">
        <v>163</v>
      </c>
      <c r="G53" s="113">
        <v>814545</v>
      </c>
      <c r="H53" s="113">
        <v>0</v>
      </c>
      <c r="I53" s="118">
        <f t="shared" si="0"/>
        <v>0</v>
      </c>
    </row>
    <row r="54" spans="1:9" hidden="1" x14ac:dyDescent="0.35">
      <c r="A54" s="110">
        <v>1100214</v>
      </c>
      <c r="B54" s="111">
        <v>25066</v>
      </c>
      <c r="C54" s="111" t="s">
        <v>164</v>
      </c>
      <c r="D54" s="110" t="s">
        <v>63</v>
      </c>
      <c r="E54" s="111" t="s">
        <v>165</v>
      </c>
      <c r="F54" s="111">
        <v>356974</v>
      </c>
      <c r="G54" s="113">
        <v>357561</v>
      </c>
      <c r="H54" s="113">
        <v>0</v>
      </c>
      <c r="I54" s="118">
        <f t="shared" si="0"/>
        <v>0</v>
      </c>
    </row>
    <row r="55" spans="1:9" hidden="1" x14ac:dyDescent="0.35">
      <c r="A55" s="110">
        <v>1100209</v>
      </c>
      <c r="B55" s="111">
        <v>25034</v>
      </c>
      <c r="C55" s="111" t="s">
        <v>67</v>
      </c>
      <c r="D55" s="110" t="s">
        <v>63</v>
      </c>
      <c r="E55" s="111" t="s">
        <v>166</v>
      </c>
      <c r="F55" s="112"/>
      <c r="G55" s="113">
        <v>4647544</v>
      </c>
      <c r="H55" s="113">
        <v>0</v>
      </c>
      <c r="I55" s="118">
        <f t="shared" si="0"/>
        <v>0</v>
      </c>
    </row>
    <row r="56" spans="1:9" hidden="1" x14ac:dyDescent="0.35">
      <c r="A56" s="110">
        <v>1101845</v>
      </c>
      <c r="B56" s="111">
        <v>69274</v>
      </c>
      <c r="C56" s="111" t="s">
        <v>82</v>
      </c>
      <c r="D56" s="110" t="s">
        <v>63</v>
      </c>
      <c r="E56" s="111" t="s">
        <v>167</v>
      </c>
      <c r="F56" s="111">
        <v>15013608</v>
      </c>
      <c r="G56" s="113">
        <v>6815000</v>
      </c>
      <c r="H56" s="113">
        <v>6019917</v>
      </c>
      <c r="I56" s="118">
        <f t="shared" si="0"/>
        <v>601991.70000000007</v>
      </c>
    </row>
    <row r="57" spans="1:9" hidden="1" x14ac:dyDescent="0.35">
      <c r="A57" s="110">
        <v>1100466</v>
      </c>
      <c r="B57" s="111">
        <v>25045</v>
      </c>
      <c r="C57" s="111" t="s">
        <v>168</v>
      </c>
      <c r="D57" s="110" t="s">
        <v>63</v>
      </c>
      <c r="E57" s="111" t="s">
        <v>169</v>
      </c>
      <c r="F57" s="111">
        <v>146505</v>
      </c>
      <c r="G57" s="113">
        <v>8363834</v>
      </c>
      <c r="H57" s="113">
        <v>0</v>
      </c>
      <c r="I57" s="118">
        <f t="shared" si="0"/>
        <v>0</v>
      </c>
    </row>
    <row r="58" spans="1:9" hidden="1" x14ac:dyDescent="0.35">
      <c r="A58" s="110">
        <v>1100459</v>
      </c>
      <c r="B58" s="111"/>
      <c r="C58" s="111" t="s">
        <v>170</v>
      </c>
      <c r="D58" s="110" t="s">
        <v>63</v>
      </c>
      <c r="E58" s="111" t="s">
        <v>171</v>
      </c>
      <c r="F58" s="112"/>
      <c r="G58" s="113">
        <v>1691280</v>
      </c>
      <c r="H58" s="113">
        <v>1493964</v>
      </c>
      <c r="I58" s="118">
        <f t="shared" si="0"/>
        <v>149396.4</v>
      </c>
    </row>
    <row r="59" spans="1:9" hidden="1" x14ac:dyDescent="0.35">
      <c r="A59" s="110">
        <v>1101804</v>
      </c>
      <c r="B59" s="111"/>
      <c r="C59" s="111" t="s">
        <v>170</v>
      </c>
      <c r="D59" s="110" t="s">
        <v>63</v>
      </c>
      <c r="E59" s="111" t="s">
        <v>171</v>
      </c>
      <c r="F59" s="112"/>
      <c r="G59" s="113">
        <v>1691280</v>
      </c>
      <c r="H59" s="113">
        <v>1493964</v>
      </c>
      <c r="I59" s="118">
        <f t="shared" si="0"/>
        <v>149396.4</v>
      </c>
    </row>
    <row r="60" spans="1:9" hidden="1" x14ac:dyDescent="0.35">
      <c r="A60" s="110">
        <v>1100121</v>
      </c>
      <c r="B60" s="111"/>
      <c r="C60" s="111" t="s">
        <v>170</v>
      </c>
      <c r="D60" s="110" t="s">
        <v>63</v>
      </c>
      <c r="E60" s="111" t="s">
        <v>171</v>
      </c>
      <c r="F60" s="112"/>
      <c r="G60" s="113">
        <v>1691280</v>
      </c>
      <c r="H60" s="113">
        <v>1493964</v>
      </c>
      <c r="I60" s="118">
        <f t="shared" si="0"/>
        <v>149396.4</v>
      </c>
    </row>
    <row r="61" spans="1:9" hidden="1" x14ac:dyDescent="0.35">
      <c r="A61" s="110">
        <v>1100276</v>
      </c>
      <c r="B61" s="111"/>
      <c r="C61" s="111" t="s">
        <v>170</v>
      </c>
      <c r="D61" s="110" t="s">
        <v>63</v>
      </c>
      <c r="E61" s="111" t="s">
        <v>171</v>
      </c>
      <c r="F61" s="112"/>
      <c r="G61" s="113">
        <v>1691280</v>
      </c>
      <c r="H61" s="113">
        <v>1493964</v>
      </c>
      <c r="I61" s="118">
        <f t="shared" si="0"/>
        <v>149396.4</v>
      </c>
    </row>
    <row r="62" spans="1:9" hidden="1" x14ac:dyDescent="0.35">
      <c r="A62" s="110">
        <v>1100272</v>
      </c>
      <c r="B62" s="111"/>
      <c r="C62" s="111" t="s">
        <v>170</v>
      </c>
      <c r="D62" s="110" t="s">
        <v>63</v>
      </c>
      <c r="E62" s="111" t="s">
        <v>171</v>
      </c>
      <c r="F62" s="112"/>
      <c r="G62" s="113">
        <v>1691280</v>
      </c>
      <c r="H62" s="113">
        <v>1493964</v>
      </c>
      <c r="I62" s="118">
        <f t="shared" si="0"/>
        <v>149396.4</v>
      </c>
    </row>
    <row r="63" spans="1:9" hidden="1" x14ac:dyDescent="0.35">
      <c r="A63" s="110">
        <v>1101439</v>
      </c>
      <c r="B63" s="111"/>
      <c r="C63" s="111" t="s">
        <v>170</v>
      </c>
      <c r="D63" s="110" t="s">
        <v>63</v>
      </c>
      <c r="E63" s="111" t="s">
        <v>171</v>
      </c>
      <c r="F63" s="112"/>
      <c r="G63" s="113">
        <v>1691280</v>
      </c>
      <c r="H63" s="113">
        <v>1493964</v>
      </c>
      <c r="I63" s="118">
        <f t="shared" si="0"/>
        <v>149396.4</v>
      </c>
    </row>
    <row r="64" spans="1:9" hidden="1" x14ac:dyDescent="0.35">
      <c r="A64" s="110">
        <v>1101441</v>
      </c>
      <c r="B64" s="111"/>
      <c r="C64" s="111" t="s">
        <v>170</v>
      </c>
      <c r="D64" s="110" t="s">
        <v>63</v>
      </c>
      <c r="E64" s="111" t="s">
        <v>171</v>
      </c>
      <c r="F64" s="112"/>
      <c r="G64" s="113">
        <v>1691280</v>
      </c>
      <c r="H64" s="113">
        <v>1493964</v>
      </c>
      <c r="I64" s="118">
        <f t="shared" si="0"/>
        <v>149396.4</v>
      </c>
    </row>
    <row r="65" spans="1:9" hidden="1" x14ac:dyDescent="0.35">
      <c r="A65" s="110">
        <v>1101803</v>
      </c>
      <c r="B65" s="111"/>
      <c r="C65" s="111" t="s">
        <v>170</v>
      </c>
      <c r="D65" s="110" t="s">
        <v>63</v>
      </c>
      <c r="E65" s="111" t="s">
        <v>171</v>
      </c>
      <c r="F65" s="112"/>
      <c r="G65" s="113">
        <v>1691280</v>
      </c>
      <c r="H65" s="113">
        <v>1493964</v>
      </c>
      <c r="I65" s="118">
        <f t="shared" si="0"/>
        <v>149396.4</v>
      </c>
    </row>
    <row r="66" spans="1:9" hidden="1" x14ac:dyDescent="0.35">
      <c r="A66" s="110">
        <v>1101801</v>
      </c>
      <c r="B66" s="111"/>
      <c r="C66" s="111" t="s">
        <v>170</v>
      </c>
      <c r="D66" s="110" t="s">
        <v>63</v>
      </c>
      <c r="E66" s="111" t="s">
        <v>171</v>
      </c>
      <c r="F66" s="112"/>
      <c r="G66" s="113">
        <v>1691280</v>
      </c>
      <c r="H66" s="113">
        <v>1493964</v>
      </c>
      <c r="I66" s="118">
        <f t="shared" ref="I66:I129" si="1">+H66*0.1</f>
        <v>149396.4</v>
      </c>
    </row>
    <row r="67" spans="1:9" hidden="1" x14ac:dyDescent="0.35">
      <c r="A67" s="110">
        <v>1100688</v>
      </c>
      <c r="B67" s="111"/>
      <c r="C67" s="111" t="s">
        <v>170</v>
      </c>
      <c r="D67" s="110" t="s">
        <v>63</v>
      </c>
      <c r="E67" s="111" t="s">
        <v>171</v>
      </c>
      <c r="F67" s="112"/>
      <c r="G67" s="113">
        <v>1691280</v>
      </c>
      <c r="H67" s="113">
        <v>1493964</v>
      </c>
      <c r="I67" s="118">
        <f t="shared" si="1"/>
        <v>149396.4</v>
      </c>
    </row>
    <row r="68" spans="1:9" hidden="1" x14ac:dyDescent="0.35">
      <c r="A68" s="110">
        <v>1100172</v>
      </c>
      <c r="B68" s="111"/>
      <c r="C68" s="111" t="s">
        <v>170</v>
      </c>
      <c r="D68" s="110" t="s">
        <v>63</v>
      </c>
      <c r="E68" s="111" t="s">
        <v>171</v>
      </c>
      <c r="F68" s="112"/>
      <c r="G68" s="113">
        <v>1691280</v>
      </c>
      <c r="H68" s="113">
        <v>1493964</v>
      </c>
      <c r="I68" s="118">
        <f t="shared" si="1"/>
        <v>149396.4</v>
      </c>
    </row>
    <row r="69" spans="1:9" hidden="1" x14ac:dyDescent="0.35">
      <c r="A69" s="110">
        <v>1101800</v>
      </c>
      <c r="B69" s="111"/>
      <c r="C69" s="111" t="s">
        <v>170</v>
      </c>
      <c r="D69" s="110" t="s">
        <v>63</v>
      </c>
      <c r="E69" s="111" t="s">
        <v>171</v>
      </c>
      <c r="F69" s="112"/>
      <c r="G69" s="113">
        <v>1691280</v>
      </c>
      <c r="H69" s="113">
        <v>1493964</v>
      </c>
      <c r="I69" s="118">
        <f t="shared" si="1"/>
        <v>149396.4</v>
      </c>
    </row>
    <row r="70" spans="1:9" hidden="1" x14ac:dyDescent="0.35">
      <c r="A70" s="110">
        <v>1100222</v>
      </c>
      <c r="B70" s="111">
        <v>67718</v>
      </c>
      <c r="C70" s="111" t="s">
        <v>172</v>
      </c>
      <c r="D70" s="110" t="s">
        <v>63</v>
      </c>
      <c r="E70" s="111" t="s">
        <v>173</v>
      </c>
      <c r="F70" s="112"/>
      <c r="G70" s="113">
        <v>3248648</v>
      </c>
      <c r="H70" s="113">
        <v>2923783</v>
      </c>
      <c r="I70" s="118">
        <f t="shared" si="1"/>
        <v>292378.3</v>
      </c>
    </row>
    <row r="71" spans="1:9" hidden="1" x14ac:dyDescent="0.35">
      <c r="A71" s="110">
        <v>1101784</v>
      </c>
      <c r="B71" s="111">
        <v>67717</v>
      </c>
      <c r="C71" s="111" t="s">
        <v>172</v>
      </c>
      <c r="D71" s="110" t="s">
        <v>63</v>
      </c>
      <c r="E71" s="111" t="s">
        <v>173</v>
      </c>
      <c r="F71" s="112"/>
      <c r="G71" s="113">
        <v>3248650</v>
      </c>
      <c r="H71" s="113">
        <v>2923785</v>
      </c>
      <c r="I71" s="118">
        <f t="shared" si="1"/>
        <v>292378.5</v>
      </c>
    </row>
    <row r="72" spans="1:9" hidden="1" x14ac:dyDescent="0.35">
      <c r="A72" s="110">
        <v>1101601</v>
      </c>
      <c r="B72" s="111">
        <v>67716</v>
      </c>
      <c r="C72" s="111" t="s">
        <v>172</v>
      </c>
      <c r="D72" s="110" t="s">
        <v>63</v>
      </c>
      <c r="E72" s="111" t="s">
        <v>173</v>
      </c>
      <c r="F72" s="112"/>
      <c r="G72" s="113">
        <v>3248650</v>
      </c>
      <c r="H72" s="113">
        <v>2923785</v>
      </c>
      <c r="I72" s="118">
        <f t="shared" si="1"/>
        <v>292378.5</v>
      </c>
    </row>
    <row r="73" spans="1:9" hidden="1" x14ac:dyDescent="0.35">
      <c r="A73" s="110">
        <v>1100764</v>
      </c>
      <c r="B73" s="111">
        <v>58746</v>
      </c>
      <c r="C73" s="111" t="s">
        <v>111</v>
      </c>
      <c r="D73" s="110" t="s">
        <v>63</v>
      </c>
      <c r="E73" s="111" t="s">
        <v>174</v>
      </c>
      <c r="F73" s="111" t="s">
        <v>175</v>
      </c>
      <c r="G73" s="113">
        <v>626400</v>
      </c>
      <c r="H73" s="113">
        <v>323640</v>
      </c>
      <c r="I73" s="118">
        <f t="shared" si="1"/>
        <v>32364</v>
      </c>
    </row>
    <row r="74" spans="1:9" hidden="1" x14ac:dyDescent="0.35">
      <c r="A74" s="110">
        <v>1101056</v>
      </c>
      <c r="B74" s="111">
        <v>58750</v>
      </c>
      <c r="C74" s="111" t="s">
        <v>111</v>
      </c>
      <c r="D74" s="110" t="s">
        <v>63</v>
      </c>
      <c r="E74" s="111" t="s">
        <v>174</v>
      </c>
      <c r="F74" s="111">
        <v>882</v>
      </c>
      <c r="G74" s="113">
        <v>626400</v>
      </c>
      <c r="H74" s="113">
        <v>323640</v>
      </c>
      <c r="I74" s="118">
        <f t="shared" si="1"/>
        <v>32364</v>
      </c>
    </row>
    <row r="75" spans="1:9" hidden="1" x14ac:dyDescent="0.35">
      <c r="A75" s="110">
        <v>1101046</v>
      </c>
      <c r="B75" s="111"/>
      <c r="C75" s="111" t="s">
        <v>82</v>
      </c>
      <c r="D75" s="110" t="s">
        <v>63</v>
      </c>
      <c r="E75" s="111" t="s">
        <v>176</v>
      </c>
      <c r="F75" s="112"/>
      <c r="G75" s="113">
        <v>678600</v>
      </c>
      <c r="H75" s="113">
        <v>599430</v>
      </c>
      <c r="I75" s="118">
        <f t="shared" si="1"/>
        <v>59943</v>
      </c>
    </row>
    <row r="76" spans="1:9" hidden="1" x14ac:dyDescent="0.35">
      <c r="A76" s="110">
        <v>1101047</v>
      </c>
      <c r="B76" s="111"/>
      <c r="C76" s="111" t="s">
        <v>82</v>
      </c>
      <c r="D76" s="110" t="s">
        <v>63</v>
      </c>
      <c r="E76" s="111" t="s">
        <v>176</v>
      </c>
      <c r="F76" s="112"/>
      <c r="G76" s="113">
        <v>678600</v>
      </c>
      <c r="H76" s="113">
        <v>599430</v>
      </c>
      <c r="I76" s="118">
        <f t="shared" si="1"/>
        <v>59943</v>
      </c>
    </row>
    <row r="77" spans="1:9" hidden="1" x14ac:dyDescent="0.35">
      <c r="A77" s="110">
        <v>1100969</v>
      </c>
      <c r="B77" s="111"/>
      <c r="C77" s="111" t="s">
        <v>177</v>
      </c>
      <c r="D77" s="110" t="s">
        <v>63</v>
      </c>
      <c r="E77" s="111" t="s">
        <v>178</v>
      </c>
      <c r="F77" s="112"/>
      <c r="G77" s="113">
        <v>1106855</v>
      </c>
      <c r="H77" s="113">
        <v>1069960</v>
      </c>
      <c r="I77" s="118">
        <f t="shared" si="1"/>
        <v>106996</v>
      </c>
    </row>
    <row r="78" spans="1:9" hidden="1" x14ac:dyDescent="0.35">
      <c r="A78" s="110">
        <v>1101048</v>
      </c>
      <c r="B78" s="111">
        <v>61225</v>
      </c>
      <c r="C78" s="111" t="s">
        <v>179</v>
      </c>
      <c r="D78" s="110" t="s">
        <v>63</v>
      </c>
      <c r="E78" s="111" t="s">
        <v>180</v>
      </c>
      <c r="F78" s="112"/>
      <c r="G78" s="113">
        <v>4054200</v>
      </c>
      <c r="H78" s="113">
        <v>3040650</v>
      </c>
      <c r="I78" s="118">
        <f t="shared" si="1"/>
        <v>304065</v>
      </c>
    </row>
    <row r="79" spans="1:9" hidden="1" x14ac:dyDescent="0.35">
      <c r="A79" s="110">
        <v>1101049</v>
      </c>
      <c r="B79" s="111">
        <v>58173</v>
      </c>
      <c r="C79" s="111" t="s">
        <v>181</v>
      </c>
      <c r="D79" s="110" t="s">
        <v>63</v>
      </c>
      <c r="E79" s="111" t="s">
        <v>182</v>
      </c>
      <c r="F79" s="112"/>
      <c r="G79" s="113">
        <v>595080</v>
      </c>
      <c r="H79" s="113">
        <v>287622</v>
      </c>
      <c r="I79" s="118">
        <f t="shared" si="1"/>
        <v>28762.2</v>
      </c>
    </row>
    <row r="80" spans="1:9" hidden="1" x14ac:dyDescent="0.35">
      <c r="A80" s="110">
        <v>1101050</v>
      </c>
      <c r="B80" s="111">
        <v>58161</v>
      </c>
      <c r="C80" s="111" t="s">
        <v>181</v>
      </c>
      <c r="D80" s="110" t="s">
        <v>63</v>
      </c>
      <c r="E80" s="111" t="s">
        <v>182</v>
      </c>
      <c r="F80" s="112"/>
      <c r="G80" s="113">
        <v>595080</v>
      </c>
      <c r="H80" s="113">
        <v>287622</v>
      </c>
      <c r="I80" s="118">
        <f t="shared" si="1"/>
        <v>28762.2</v>
      </c>
    </row>
    <row r="81" spans="1:9" hidden="1" x14ac:dyDescent="0.35">
      <c r="A81" s="110">
        <v>1101051</v>
      </c>
      <c r="B81" s="111">
        <v>58140</v>
      </c>
      <c r="C81" s="111" t="s">
        <v>181</v>
      </c>
      <c r="D81" s="110" t="s">
        <v>63</v>
      </c>
      <c r="E81" s="111" t="s">
        <v>182</v>
      </c>
      <c r="F81" s="112"/>
      <c r="G81" s="113">
        <v>595080</v>
      </c>
      <c r="H81" s="113">
        <v>287622</v>
      </c>
      <c r="I81" s="118">
        <f t="shared" si="1"/>
        <v>28762.2</v>
      </c>
    </row>
    <row r="82" spans="1:9" hidden="1" x14ac:dyDescent="0.35">
      <c r="A82" s="110">
        <v>1101052</v>
      </c>
      <c r="B82" s="111">
        <v>58162</v>
      </c>
      <c r="C82" s="111" t="s">
        <v>181</v>
      </c>
      <c r="D82" s="110" t="s">
        <v>63</v>
      </c>
      <c r="E82" s="111" t="s">
        <v>182</v>
      </c>
      <c r="F82" s="112"/>
      <c r="G82" s="113">
        <v>595080</v>
      </c>
      <c r="H82" s="113">
        <v>287622</v>
      </c>
      <c r="I82" s="118">
        <f t="shared" si="1"/>
        <v>28762.2</v>
      </c>
    </row>
    <row r="83" spans="1:9" hidden="1" x14ac:dyDescent="0.35">
      <c r="A83" s="110">
        <v>1100961</v>
      </c>
      <c r="B83" s="111">
        <v>58167</v>
      </c>
      <c r="C83" s="111" t="s">
        <v>181</v>
      </c>
      <c r="D83" s="110" t="s">
        <v>63</v>
      </c>
      <c r="E83" s="111" t="s">
        <v>182</v>
      </c>
      <c r="F83" s="112"/>
      <c r="G83" s="113">
        <v>595080</v>
      </c>
      <c r="H83" s="113">
        <v>287622</v>
      </c>
      <c r="I83" s="118">
        <f t="shared" si="1"/>
        <v>28762.2</v>
      </c>
    </row>
    <row r="84" spans="1:9" hidden="1" x14ac:dyDescent="0.35">
      <c r="A84" s="110">
        <v>1100963</v>
      </c>
      <c r="B84" s="111">
        <v>69278</v>
      </c>
      <c r="C84" s="111" t="s">
        <v>181</v>
      </c>
      <c r="D84" s="110" t="s">
        <v>63</v>
      </c>
      <c r="E84" s="111" t="s">
        <v>182</v>
      </c>
      <c r="F84" s="112"/>
      <c r="G84" s="113">
        <v>595080</v>
      </c>
      <c r="H84" s="113">
        <v>287622</v>
      </c>
      <c r="I84" s="118">
        <f t="shared" si="1"/>
        <v>28762.2</v>
      </c>
    </row>
    <row r="85" spans="1:9" hidden="1" x14ac:dyDescent="0.35">
      <c r="A85" s="110">
        <v>1100968</v>
      </c>
      <c r="B85" s="111">
        <v>58143</v>
      </c>
      <c r="C85" s="111" t="s">
        <v>181</v>
      </c>
      <c r="D85" s="110" t="s">
        <v>63</v>
      </c>
      <c r="E85" s="111" t="s">
        <v>182</v>
      </c>
      <c r="F85" s="112"/>
      <c r="G85" s="113">
        <v>595080</v>
      </c>
      <c r="H85" s="113">
        <v>287622</v>
      </c>
      <c r="I85" s="118">
        <f t="shared" si="1"/>
        <v>28762.2</v>
      </c>
    </row>
    <row r="86" spans="1:9" hidden="1" x14ac:dyDescent="0.35">
      <c r="A86" s="110">
        <v>1100527</v>
      </c>
      <c r="B86" s="111">
        <v>58117</v>
      </c>
      <c r="C86" s="111" t="s">
        <v>181</v>
      </c>
      <c r="D86" s="110" t="s">
        <v>63</v>
      </c>
      <c r="E86" s="111" t="s">
        <v>182</v>
      </c>
      <c r="F86" s="112"/>
      <c r="G86" s="113">
        <v>595080</v>
      </c>
      <c r="H86" s="113">
        <v>287622</v>
      </c>
      <c r="I86" s="118">
        <f t="shared" si="1"/>
        <v>28762.2</v>
      </c>
    </row>
    <row r="87" spans="1:9" hidden="1" x14ac:dyDescent="0.35">
      <c r="A87" s="110">
        <v>1100526</v>
      </c>
      <c r="B87" s="111">
        <v>58135</v>
      </c>
      <c r="C87" s="111" t="s">
        <v>181</v>
      </c>
      <c r="D87" s="110" t="s">
        <v>63</v>
      </c>
      <c r="E87" s="111" t="s">
        <v>182</v>
      </c>
      <c r="F87" s="112"/>
      <c r="G87" s="113">
        <v>595080</v>
      </c>
      <c r="H87" s="113">
        <v>287622</v>
      </c>
      <c r="I87" s="118">
        <f t="shared" si="1"/>
        <v>28762.2</v>
      </c>
    </row>
    <row r="88" spans="1:9" hidden="1" x14ac:dyDescent="0.35">
      <c r="A88" s="110">
        <v>1100967</v>
      </c>
      <c r="B88" s="111">
        <v>58125</v>
      </c>
      <c r="C88" s="111" t="s">
        <v>181</v>
      </c>
      <c r="D88" s="110" t="s">
        <v>63</v>
      </c>
      <c r="E88" s="111" t="s">
        <v>182</v>
      </c>
      <c r="F88" s="112"/>
      <c r="G88" s="113">
        <v>595080</v>
      </c>
      <c r="H88" s="113">
        <v>287622</v>
      </c>
      <c r="I88" s="118">
        <f t="shared" si="1"/>
        <v>28762.2</v>
      </c>
    </row>
    <row r="89" spans="1:9" hidden="1" x14ac:dyDescent="0.35">
      <c r="A89" s="110">
        <v>1100523</v>
      </c>
      <c r="B89" s="111">
        <v>58136</v>
      </c>
      <c r="C89" s="111" t="s">
        <v>181</v>
      </c>
      <c r="D89" s="110" t="s">
        <v>63</v>
      </c>
      <c r="E89" s="111" t="s">
        <v>182</v>
      </c>
      <c r="F89" s="112"/>
      <c r="G89" s="113">
        <v>595080</v>
      </c>
      <c r="H89" s="113">
        <v>287622</v>
      </c>
      <c r="I89" s="118">
        <f t="shared" si="1"/>
        <v>28762.2</v>
      </c>
    </row>
    <row r="90" spans="1:9" hidden="1" x14ac:dyDescent="0.35">
      <c r="A90" s="110">
        <v>1100974</v>
      </c>
      <c r="B90" s="111">
        <v>58122</v>
      </c>
      <c r="C90" s="111" t="s">
        <v>181</v>
      </c>
      <c r="D90" s="110" t="s">
        <v>63</v>
      </c>
      <c r="E90" s="111" t="s">
        <v>183</v>
      </c>
      <c r="F90" s="112"/>
      <c r="G90" s="113">
        <v>595080</v>
      </c>
      <c r="H90" s="113">
        <v>287622</v>
      </c>
      <c r="I90" s="118">
        <f t="shared" si="1"/>
        <v>28762.2</v>
      </c>
    </row>
    <row r="91" spans="1:9" hidden="1" x14ac:dyDescent="0.35">
      <c r="A91" s="110">
        <v>1100973</v>
      </c>
      <c r="B91" s="111">
        <v>58141</v>
      </c>
      <c r="C91" s="111" t="s">
        <v>181</v>
      </c>
      <c r="D91" s="110" t="s">
        <v>63</v>
      </c>
      <c r="E91" s="111" t="s">
        <v>183</v>
      </c>
      <c r="F91" s="112"/>
      <c r="G91" s="113">
        <v>595080</v>
      </c>
      <c r="H91" s="113">
        <v>287622</v>
      </c>
      <c r="I91" s="118">
        <f t="shared" si="1"/>
        <v>28762.2</v>
      </c>
    </row>
    <row r="92" spans="1:9" hidden="1" x14ac:dyDescent="0.35">
      <c r="A92" s="110">
        <v>1100972</v>
      </c>
      <c r="B92" s="111">
        <v>58142</v>
      </c>
      <c r="C92" s="111" t="s">
        <v>181</v>
      </c>
      <c r="D92" s="110" t="s">
        <v>63</v>
      </c>
      <c r="E92" s="111" t="s">
        <v>183</v>
      </c>
      <c r="F92" s="112"/>
      <c r="G92" s="113">
        <v>595080</v>
      </c>
      <c r="H92" s="113">
        <v>287622</v>
      </c>
      <c r="I92" s="118">
        <f t="shared" si="1"/>
        <v>28762.2</v>
      </c>
    </row>
    <row r="93" spans="1:9" hidden="1" x14ac:dyDescent="0.35">
      <c r="A93" s="110">
        <v>1100232</v>
      </c>
      <c r="B93" s="111">
        <v>58158</v>
      </c>
      <c r="C93" s="111" t="s">
        <v>181</v>
      </c>
      <c r="D93" s="110" t="s">
        <v>63</v>
      </c>
      <c r="E93" s="111" t="s">
        <v>183</v>
      </c>
      <c r="F93" s="112"/>
      <c r="G93" s="113">
        <v>595080</v>
      </c>
      <c r="H93" s="113">
        <v>287622</v>
      </c>
      <c r="I93" s="118">
        <f t="shared" si="1"/>
        <v>28762.2</v>
      </c>
    </row>
    <row r="94" spans="1:9" hidden="1" x14ac:dyDescent="0.35">
      <c r="A94" s="110">
        <v>1100964</v>
      </c>
      <c r="B94" s="111">
        <v>58160</v>
      </c>
      <c r="C94" s="111" t="s">
        <v>181</v>
      </c>
      <c r="D94" s="110" t="s">
        <v>63</v>
      </c>
      <c r="E94" s="111" t="s">
        <v>183</v>
      </c>
      <c r="F94" s="112"/>
      <c r="G94" s="113">
        <v>595080</v>
      </c>
      <c r="H94" s="113">
        <v>287622</v>
      </c>
      <c r="I94" s="118">
        <f t="shared" si="1"/>
        <v>28762.2</v>
      </c>
    </row>
    <row r="95" spans="1:9" hidden="1" x14ac:dyDescent="0.35">
      <c r="A95" s="110">
        <v>1100226</v>
      </c>
      <c r="B95" s="111">
        <v>58157</v>
      </c>
      <c r="C95" s="111" t="s">
        <v>181</v>
      </c>
      <c r="D95" s="110" t="s">
        <v>63</v>
      </c>
      <c r="E95" s="111" t="s">
        <v>183</v>
      </c>
      <c r="F95" s="112"/>
      <c r="G95" s="113">
        <v>595080</v>
      </c>
      <c r="H95" s="113">
        <v>287622</v>
      </c>
      <c r="I95" s="118">
        <f t="shared" si="1"/>
        <v>28762.2</v>
      </c>
    </row>
    <row r="96" spans="1:9" hidden="1" x14ac:dyDescent="0.35">
      <c r="A96" s="110">
        <v>1100233</v>
      </c>
      <c r="B96" s="111">
        <v>58168</v>
      </c>
      <c r="C96" s="111" t="s">
        <v>181</v>
      </c>
      <c r="D96" s="110" t="s">
        <v>63</v>
      </c>
      <c r="E96" s="111" t="s">
        <v>183</v>
      </c>
      <c r="F96" s="112"/>
      <c r="G96" s="113">
        <v>595080</v>
      </c>
      <c r="H96" s="113">
        <v>287622</v>
      </c>
      <c r="I96" s="118">
        <f t="shared" si="1"/>
        <v>28762.2</v>
      </c>
    </row>
    <row r="97" spans="1:9" hidden="1" x14ac:dyDescent="0.35">
      <c r="A97" s="110">
        <v>1100965</v>
      </c>
      <c r="B97" s="111">
        <v>58137</v>
      </c>
      <c r="C97" s="111" t="s">
        <v>181</v>
      </c>
      <c r="D97" s="110" t="s">
        <v>63</v>
      </c>
      <c r="E97" s="111" t="s">
        <v>183</v>
      </c>
      <c r="F97" s="112"/>
      <c r="G97" s="113">
        <v>595080</v>
      </c>
      <c r="H97" s="113">
        <v>287622</v>
      </c>
      <c r="I97" s="118">
        <f t="shared" si="1"/>
        <v>28762.2</v>
      </c>
    </row>
    <row r="98" spans="1:9" hidden="1" x14ac:dyDescent="0.35">
      <c r="A98" s="110">
        <v>1100970</v>
      </c>
      <c r="B98" s="111">
        <v>58133</v>
      </c>
      <c r="C98" s="111" t="s">
        <v>181</v>
      </c>
      <c r="D98" s="110" t="s">
        <v>63</v>
      </c>
      <c r="E98" s="111" t="s">
        <v>183</v>
      </c>
      <c r="F98" s="112"/>
      <c r="G98" s="113">
        <v>595080</v>
      </c>
      <c r="H98" s="113">
        <v>287622</v>
      </c>
      <c r="I98" s="118">
        <f t="shared" si="1"/>
        <v>28762.2</v>
      </c>
    </row>
    <row r="99" spans="1:9" hidden="1" x14ac:dyDescent="0.35">
      <c r="A99" s="110">
        <v>1100966</v>
      </c>
      <c r="B99" s="111">
        <v>58119</v>
      </c>
      <c r="C99" s="111" t="s">
        <v>181</v>
      </c>
      <c r="D99" s="110" t="s">
        <v>63</v>
      </c>
      <c r="E99" s="111" t="s">
        <v>183</v>
      </c>
      <c r="F99" s="112"/>
      <c r="G99" s="113">
        <v>595080</v>
      </c>
      <c r="H99" s="113">
        <v>287622</v>
      </c>
      <c r="I99" s="118">
        <f t="shared" si="1"/>
        <v>28762.2</v>
      </c>
    </row>
    <row r="100" spans="1:9" hidden="1" x14ac:dyDescent="0.35">
      <c r="A100" s="110">
        <v>1303437</v>
      </c>
      <c r="B100" s="111">
        <v>58121</v>
      </c>
      <c r="C100" s="111" t="s">
        <v>181</v>
      </c>
      <c r="D100" s="110" t="s">
        <v>63</v>
      </c>
      <c r="E100" s="111" t="s">
        <v>183</v>
      </c>
      <c r="F100" s="112"/>
      <c r="G100" s="113">
        <v>595080</v>
      </c>
      <c r="H100" s="113">
        <v>287622</v>
      </c>
      <c r="I100" s="118">
        <f t="shared" si="1"/>
        <v>28762.2</v>
      </c>
    </row>
    <row r="101" spans="1:9" hidden="1" x14ac:dyDescent="0.35">
      <c r="A101" s="110">
        <v>1101806</v>
      </c>
      <c r="B101" s="111"/>
      <c r="C101" s="111" t="s">
        <v>181</v>
      </c>
      <c r="D101" s="110" t="s">
        <v>63</v>
      </c>
      <c r="E101" s="111" t="s">
        <v>184</v>
      </c>
      <c r="F101" s="112"/>
      <c r="G101" s="113">
        <v>595080</v>
      </c>
      <c r="H101" s="113">
        <v>287622</v>
      </c>
      <c r="I101" s="118">
        <f t="shared" si="1"/>
        <v>28762.2</v>
      </c>
    </row>
    <row r="102" spans="1:9" hidden="1" x14ac:dyDescent="0.35">
      <c r="A102" s="110">
        <v>1100971</v>
      </c>
      <c r="B102" s="111">
        <v>58163</v>
      </c>
      <c r="C102" s="111" t="s">
        <v>181</v>
      </c>
      <c r="D102" s="110" t="s">
        <v>63</v>
      </c>
      <c r="E102" s="111" t="s">
        <v>184</v>
      </c>
      <c r="F102" s="112"/>
      <c r="G102" s="113">
        <v>595080</v>
      </c>
      <c r="H102" s="113">
        <v>287622</v>
      </c>
      <c r="I102" s="118">
        <f t="shared" si="1"/>
        <v>28762.2</v>
      </c>
    </row>
    <row r="103" spans="1:9" hidden="1" x14ac:dyDescent="0.35">
      <c r="A103" s="110">
        <v>1101671</v>
      </c>
      <c r="B103" s="111">
        <v>58169</v>
      </c>
      <c r="C103" s="111" t="s">
        <v>181</v>
      </c>
      <c r="D103" s="110" t="s">
        <v>63</v>
      </c>
      <c r="E103" s="111" t="s">
        <v>184</v>
      </c>
      <c r="F103" s="112"/>
      <c r="G103" s="113">
        <v>595080</v>
      </c>
      <c r="H103" s="113">
        <v>287622</v>
      </c>
      <c r="I103" s="118">
        <f t="shared" si="1"/>
        <v>28762.2</v>
      </c>
    </row>
    <row r="104" spans="1:9" hidden="1" x14ac:dyDescent="0.35">
      <c r="A104" s="110">
        <v>1101783</v>
      </c>
      <c r="B104" s="111">
        <v>58159</v>
      </c>
      <c r="C104" s="111" t="s">
        <v>181</v>
      </c>
      <c r="D104" s="110" t="s">
        <v>63</v>
      </c>
      <c r="E104" s="111" t="s">
        <v>184</v>
      </c>
      <c r="F104" s="112"/>
      <c r="G104" s="113">
        <v>595080</v>
      </c>
      <c r="H104" s="113">
        <v>287622</v>
      </c>
      <c r="I104" s="118">
        <f t="shared" si="1"/>
        <v>28762.2</v>
      </c>
    </row>
    <row r="105" spans="1:9" hidden="1" x14ac:dyDescent="0.35">
      <c r="A105" s="110">
        <v>1101782</v>
      </c>
      <c r="B105" s="111">
        <v>58170</v>
      </c>
      <c r="C105" s="111" t="s">
        <v>181</v>
      </c>
      <c r="D105" s="110" t="s">
        <v>63</v>
      </c>
      <c r="E105" s="111" t="s">
        <v>184</v>
      </c>
      <c r="F105" s="112"/>
      <c r="G105" s="113">
        <v>595080</v>
      </c>
      <c r="H105" s="113">
        <v>287622</v>
      </c>
      <c r="I105" s="118">
        <f t="shared" si="1"/>
        <v>28762.2</v>
      </c>
    </row>
    <row r="106" spans="1:9" hidden="1" x14ac:dyDescent="0.35">
      <c r="A106" s="110">
        <v>1101781</v>
      </c>
      <c r="B106" s="111">
        <v>69277</v>
      </c>
      <c r="C106" s="111" t="s">
        <v>181</v>
      </c>
      <c r="D106" s="110" t="s">
        <v>63</v>
      </c>
      <c r="E106" s="111" t="s">
        <v>184</v>
      </c>
      <c r="F106" s="111" t="s">
        <v>185</v>
      </c>
      <c r="G106" s="113">
        <v>595080</v>
      </c>
      <c r="H106" s="113">
        <v>287622</v>
      </c>
      <c r="I106" s="118">
        <f t="shared" si="1"/>
        <v>28762.2</v>
      </c>
    </row>
    <row r="107" spans="1:9" hidden="1" x14ac:dyDescent="0.35">
      <c r="A107" s="110">
        <v>1101780</v>
      </c>
      <c r="B107" s="111">
        <v>58120</v>
      </c>
      <c r="C107" s="111" t="s">
        <v>181</v>
      </c>
      <c r="D107" s="110" t="s">
        <v>63</v>
      </c>
      <c r="E107" s="111" t="s">
        <v>184</v>
      </c>
      <c r="F107" s="112"/>
      <c r="G107" s="113">
        <v>595080</v>
      </c>
      <c r="H107" s="113">
        <v>287622</v>
      </c>
      <c r="I107" s="118">
        <f t="shared" si="1"/>
        <v>28762.2</v>
      </c>
    </row>
    <row r="108" spans="1:9" hidden="1" x14ac:dyDescent="0.35">
      <c r="A108" s="110">
        <v>1101779</v>
      </c>
      <c r="B108" s="111">
        <v>58116</v>
      </c>
      <c r="C108" s="111" t="s">
        <v>181</v>
      </c>
      <c r="D108" s="110" t="s">
        <v>63</v>
      </c>
      <c r="E108" s="111" t="s">
        <v>184</v>
      </c>
      <c r="F108" s="112"/>
      <c r="G108" s="113">
        <v>595080</v>
      </c>
      <c r="H108" s="113">
        <v>287622</v>
      </c>
      <c r="I108" s="118">
        <f t="shared" si="1"/>
        <v>28762.2</v>
      </c>
    </row>
    <row r="109" spans="1:9" hidden="1" x14ac:dyDescent="0.35">
      <c r="A109" s="110">
        <v>1101778</v>
      </c>
      <c r="B109" s="111">
        <v>58115</v>
      </c>
      <c r="C109" s="111" t="s">
        <v>181</v>
      </c>
      <c r="D109" s="110" t="s">
        <v>63</v>
      </c>
      <c r="E109" s="111" t="s">
        <v>184</v>
      </c>
      <c r="F109" s="112"/>
      <c r="G109" s="113">
        <v>595080</v>
      </c>
      <c r="H109" s="113">
        <v>287622</v>
      </c>
      <c r="I109" s="118">
        <f t="shared" si="1"/>
        <v>28762.2</v>
      </c>
    </row>
    <row r="110" spans="1:9" hidden="1" x14ac:dyDescent="0.35">
      <c r="A110" s="110">
        <v>22235</v>
      </c>
      <c r="B110" s="111">
        <v>58123</v>
      </c>
      <c r="C110" s="111" t="s">
        <v>181</v>
      </c>
      <c r="D110" s="110" t="s">
        <v>63</v>
      </c>
      <c r="E110" s="111" t="s">
        <v>184</v>
      </c>
      <c r="F110" s="112"/>
      <c r="G110" s="113">
        <v>595080</v>
      </c>
      <c r="H110" s="113">
        <v>287622</v>
      </c>
      <c r="I110" s="118">
        <f t="shared" si="1"/>
        <v>28762.2</v>
      </c>
    </row>
    <row r="111" spans="1:9" hidden="1" x14ac:dyDescent="0.35">
      <c r="A111" s="110">
        <v>22204</v>
      </c>
      <c r="B111" s="111">
        <v>58124</v>
      </c>
      <c r="C111" s="111" t="s">
        <v>181</v>
      </c>
      <c r="D111" s="110" t="s">
        <v>63</v>
      </c>
      <c r="E111" s="111" t="s">
        <v>184</v>
      </c>
      <c r="F111" s="112"/>
      <c r="G111" s="113">
        <v>595080</v>
      </c>
      <c r="H111" s="113">
        <v>287622</v>
      </c>
      <c r="I111" s="118">
        <f t="shared" si="1"/>
        <v>28762.2</v>
      </c>
    </row>
    <row r="112" spans="1:9" hidden="1" x14ac:dyDescent="0.35">
      <c r="A112" s="110">
        <v>1101777</v>
      </c>
      <c r="B112" s="111">
        <v>58139</v>
      </c>
      <c r="C112" s="111" t="s">
        <v>181</v>
      </c>
      <c r="D112" s="110" t="s">
        <v>63</v>
      </c>
      <c r="E112" s="111" t="s">
        <v>186</v>
      </c>
      <c r="F112" s="112"/>
      <c r="G112" s="113">
        <v>595080</v>
      </c>
      <c r="H112" s="113">
        <v>287622</v>
      </c>
      <c r="I112" s="118">
        <f t="shared" si="1"/>
        <v>28762.2</v>
      </c>
    </row>
    <row r="113" spans="1:9" hidden="1" x14ac:dyDescent="0.35">
      <c r="A113" s="110">
        <v>1101776</v>
      </c>
      <c r="B113" s="111">
        <v>58165</v>
      </c>
      <c r="C113" s="111" t="s">
        <v>181</v>
      </c>
      <c r="D113" s="110" t="s">
        <v>63</v>
      </c>
      <c r="E113" s="111" t="s">
        <v>186</v>
      </c>
      <c r="F113" s="112"/>
      <c r="G113" s="113">
        <v>595080</v>
      </c>
      <c r="H113" s="113">
        <v>287622</v>
      </c>
      <c r="I113" s="118">
        <f t="shared" si="1"/>
        <v>28762.2</v>
      </c>
    </row>
    <row r="114" spans="1:9" hidden="1" x14ac:dyDescent="0.35">
      <c r="A114" s="110">
        <v>1101775</v>
      </c>
      <c r="B114" s="111">
        <v>58166</v>
      </c>
      <c r="C114" s="111" t="s">
        <v>181</v>
      </c>
      <c r="D114" s="110" t="s">
        <v>63</v>
      </c>
      <c r="E114" s="111" t="s">
        <v>186</v>
      </c>
      <c r="F114" s="112"/>
      <c r="G114" s="113">
        <v>595080</v>
      </c>
      <c r="H114" s="113">
        <v>287622</v>
      </c>
      <c r="I114" s="118">
        <f t="shared" si="1"/>
        <v>28762.2</v>
      </c>
    </row>
    <row r="115" spans="1:9" hidden="1" x14ac:dyDescent="0.35">
      <c r="A115" s="110">
        <v>1101799</v>
      </c>
      <c r="B115" s="111">
        <v>58114</v>
      </c>
      <c r="C115" s="111" t="s">
        <v>181</v>
      </c>
      <c r="D115" s="110" t="s">
        <v>63</v>
      </c>
      <c r="E115" s="111" t="s">
        <v>186</v>
      </c>
      <c r="F115" s="112"/>
      <c r="G115" s="113">
        <v>595080</v>
      </c>
      <c r="H115" s="113">
        <v>287622</v>
      </c>
      <c r="I115" s="118">
        <f t="shared" si="1"/>
        <v>28762.2</v>
      </c>
    </row>
    <row r="116" spans="1:9" hidden="1" x14ac:dyDescent="0.35">
      <c r="A116" s="110">
        <v>1101798</v>
      </c>
      <c r="B116" s="111">
        <v>69279</v>
      </c>
      <c r="C116" s="111" t="s">
        <v>181</v>
      </c>
      <c r="D116" s="110" t="s">
        <v>63</v>
      </c>
      <c r="E116" s="111" t="s">
        <v>186</v>
      </c>
      <c r="F116" s="111" t="s">
        <v>187</v>
      </c>
      <c r="G116" s="113">
        <v>595080</v>
      </c>
      <c r="H116" s="113">
        <v>287622</v>
      </c>
      <c r="I116" s="118">
        <f t="shared" si="1"/>
        <v>28762.2</v>
      </c>
    </row>
    <row r="117" spans="1:9" hidden="1" x14ac:dyDescent="0.35">
      <c r="A117" s="110">
        <v>1101797</v>
      </c>
      <c r="B117" s="111">
        <v>58144</v>
      </c>
      <c r="C117" s="111" t="s">
        <v>181</v>
      </c>
      <c r="D117" s="110" t="s">
        <v>63</v>
      </c>
      <c r="E117" s="111" t="s">
        <v>186</v>
      </c>
      <c r="F117" s="112"/>
      <c r="G117" s="113">
        <v>595080</v>
      </c>
      <c r="H117" s="113">
        <v>287622</v>
      </c>
      <c r="I117" s="118">
        <f t="shared" si="1"/>
        <v>28762.2</v>
      </c>
    </row>
    <row r="118" spans="1:9" hidden="1" x14ac:dyDescent="0.35">
      <c r="A118" s="110">
        <v>1101796</v>
      </c>
      <c r="B118" s="111">
        <v>58118</v>
      </c>
      <c r="C118" s="111" t="s">
        <v>181</v>
      </c>
      <c r="D118" s="110" t="s">
        <v>63</v>
      </c>
      <c r="E118" s="111" t="s">
        <v>186</v>
      </c>
      <c r="F118" s="112"/>
      <c r="G118" s="113">
        <v>595080</v>
      </c>
      <c r="H118" s="113">
        <v>287622</v>
      </c>
      <c r="I118" s="118">
        <f t="shared" si="1"/>
        <v>28762.2</v>
      </c>
    </row>
    <row r="119" spans="1:9" hidden="1" x14ac:dyDescent="0.35">
      <c r="A119" s="110">
        <v>1101795</v>
      </c>
      <c r="B119" s="111">
        <v>58134</v>
      </c>
      <c r="C119" s="111" t="s">
        <v>181</v>
      </c>
      <c r="D119" s="110" t="s">
        <v>63</v>
      </c>
      <c r="E119" s="111" t="s">
        <v>186</v>
      </c>
      <c r="F119" s="112"/>
      <c r="G119" s="113">
        <v>595080</v>
      </c>
      <c r="H119" s="113">
        <v>287622</v>
      </c>
      <c r="I119" s="118">
        <f t="shared" si="1"/>
        <v>28762.2</v>
      </c>
    </row>
    <row r="120" spans="1:9" hidden="1" x14ac:dyDescent="0.35">
      <c r="A120" s="110">
        <v>1100457</v>
      </c>
      <c r="B120" s="111">
        <v>58138</v>
      </c>
      <c r="C120" s="111" t="s">
        <v>181</v>
      </c>
      <c r="D120" s="110" t="s">
        <v>63</v>
      </c>
      <c r="E120" s="111" t="s">
        <v>186</v>
      </c>
      <c r="F120" s="112"/>
      <c r="G120" s="113">
        <v>595080</v>
      </c>
      <c r="H120" s="113">
        <v>287622</v>
      </c>
      <c r="I120" s="118">
        <f t="shared" si="1"/>
        <v>28762.2</v>
      </c>
    </row>
    <row r="121" spans="1:9" hidden="1" x14ac:dyDescent="0.35">
      <c r="A121" s="110">
        <v>1100454</v>
      </c>
      <c r="B121" s="111">
        <v>58164</v>
      </c>
      <c r="C121" s="111" t="s">
        <v>181</v>
      </c>
      <c r="D121" s="110" t="s">
        <v>63</v>
      </c>
      <c r="E121" s="111" t="s">
        <v>186</v>
      </c>
      <c r="F121" s="112"/>
      <c r="G121" s="113">
        <v>595080</v>
      </c>
      <c r="H121" s="113">
        <v>287622</v>
      </c>
      <c r="I121" s="118">
        <f t="shared" si="1"/>
        <v>28762.2</v>
      </c>
    </row>
    <row r="122" spans="1:9" hidden="1" x14ac:dyDescent="0.35">
      <c r="A122" s="110">
        <v>29831</v>
      </c>
      <c r="B122" s="111">
        <v>44072</v>
      </c>
      <c r="C122" s="111" t="s">
        <v>188</v>
      </c>
      <c r="D122" s="110" t="s">
        <v>63</v>
      </c>
      <c r="E122" s="111" t="s">
        <v>189</v>
      </c>
      <c r="F122" s="112"/>
      <c r="G122" s="113">
        <v>709920</v>
      </c>
      <c r="H122" s="113">
        <v>0</v>
      </c>
      <c r="I122" s="118">
        <f t="shared" si="1"/>
        <v>0</v>
      </c>
    </row>
    <row r="123" spans="1:9" hidden="1" x14ac:dyDescent="0.35">
      <c r="A123" s="110">
        <v>29830</v>
      </c>
      <c r="B123" s="111">
        <v>44070</v>
      </c>
      <c r="C123" s="111" t="s">
        <v>190</v>
      </c>
      <c r="D123" s="110" t="s">
        <v>63</v>
      </c>
      <c r="E123" s="111" t="s">
        <v>191</v>
      </c>
      <c r="F123" s="112"/>
      <c r="G123" s="113">
        <v>826500</v>
      </c>
      <c r="H123" s="113">
        <v>0</v>
      </c>
      <c r="I123" s="118">
        <f t="shared" si="1"/>
        <v>0</v>
      </c>
    </row>
    <row r="124" spans="1:9" hidden="1" x14ac:dyDescent="0.35">
      <c r="A124" s="110">
        <v>29829</v>
      </c>
      <c r="B124" s="111">
        <v>44071</v>
      </c>
      <c r="C124" s="111" t="s">
        <v>192</v>
      </c>
      <c r="D124" s="110" t="s">
        <v>63</v>
      </c>
      <c r="E124" s="111" t="s">
        <v>193</v>
      </c>
      <c r="F124" s="112"/>
      <c r="G124" s="113">
        <v>709920</v>
      </c>
      <c r="H124" s="113">
        <v>0</v>
      </c>
      <c r="I124" s="118">
        <f t="shared" si="1"/>
        <v>0</v>
      </c>
    </row>
    <row r="125" spans="1:9" hidden="1" x14ac:dyDescent="0.35">
      <c r="A125" s="110">
        <v>1100725</v>
      </c>
      <c r="B125" s="111">
        <v>25087</v>
      </c>
      <c r="C125" s="111" t="s">
        <v>194</v>
      </c>
      <c r="D125" s="110" t="s">
        <v>63</v>
      </c>
      <c r="E125" s="111" t="s">
        <v>195</v>
      </c>
      <c r="F125" s="112"/>
      <c r="G125" s="113">
        <v>0</v>
      </c>
      <c r="H125" s="113">
        <v>0</v>
      </c>
      <c r="I125" s="118">
        <f t="shared" si="1"/>
        <v>0</v>
      </c>
    </row>
    <row r="126" spans="1:9" hidden="1" x14ac:dyDescent="0.35">
      <c r="A126" s="110">
        <v>1100724</v>
      </c>
      <c r="B126" s="111">
        <v>25026</v>
      </c>
      <c r="C126" s="111" t="s">
        <v>194</v>
      </c>
      <c r="D126" s="110" t="s">
        <v>63</v>
      </c>
      <c r="E126" s="111" t="s">
        <v>196</v>
      </c>
      <c r="F126" s="112"/>
      <c r="G126" s="113">
        <v>0</v>
      </c>
      <c r="H126" s="113">
        <v>0</v>
      </c>
      <c r="I126" s="118">
        <f t="shared" si="1"/>
        <v>0</v>
      </c>
    </row>
    <row r="127" spans="1:9" hidden="1" x14ac:dyDescent="0.35">
      <c r="A127" s="110">
        <v>1101794</v>
      </c>
      <c r="B127" s="111">
        <v>25016</v>
      </c>
      <c r="C127" s="111" t="s">
        <v>194</v>
      </c>
      <c r="D127" s="110" t="s">
        <v>63</v>
      </c>
      <c r="E127" s="111" t="s">
        <v>197</v>
      </c>
      <c r="F127" s="112"/>
      <c r="G127" s="113">
        <v>0</v>
      </c>
      <c r="H127" s="113">
        <v>0</v>
      </c>
      <c r="I127" s="118">
        <f t="shared" si="1"/>
        <v>0</v>
      </c>
    </row>
    <row r="128" spans="1:9" hidden="1" x14ac:dyDescent="0.35">
      <c r="A128" s="110">
        <v>1101793</v>
      </c>
      <c r="B128" s="111">
        <v>25017</v>
      </c>
      <c r="C128" s="111" t="s">
        <v>194</v>
      </c>
      <c r="D128" s="110" t="s">
        <v>63</v>
      </c>
      <c r="E128" s="111" t="s">
        <v>198</v>
      </c>
      <c r="F128" s="112"/>
      <c r="G128" s="113">
        <v>0</v>
      </c>
      <c r="H128" s="113">
        <v>0</v>
      </c>
      <c r="I128" s="118">
        <f t="shared" si="1"/>
        <v>0</v>
      </c>
    </row>
    <row r="129" spans="1:9" hidden="1" x14ac:dyDescent="0.35">
      <c r="A129" s="110">
        <v>1100433</v>
      </c>
      <c r="B129" s="111">
        <v>25014</v>
      </c>
      <c r="C129" s="111" t="s">
        <v>194</v>
      </c>
      <c r="D129" s="110" t="s">
        <v>63</v>
      </c>
      <c r="E129" s="111" t="s">
        <v>199</v>
      </c>
      <c r="F129" s="112"/>
      <c r="G129" s="113">
        <v>0</v>
      </c>
      <c r="H129" s="113">
        <v>0</v>
      </c>
      <c r="I129" s="118">
        <f t="shared" si="1"/>
        <v>0</v>
      </c>
    </row>
    <row r="130" spans="1:9" hidden="1" x14ac:dyDescent="0.35">
      <c r="A130" s="110">
        <v>1101792</v>
      </c>
      <c r="B130" s="111">
        <v>25025</v>
      </c>
      <c r="C130" s="111" t="s">
        <v>200</v>
      </c>
      <c r="D130" s="110" t="s">
        <v>63</v>
      </c>
      <c r="E130" s="111" t="s">
        <v>201</v>
      </c>
      <c r="F130" s="111" t="s">
        <v>202</v>
      </c>
      <c r="G130" s="113">
        <v>387465</v>
      </c>
      <c r="H130" s="113">
        <v>0</v>
      </c>
      <c r="I130" s="118">
        <f t="shared" ref="I130:I193" si="2">+H130*0.1</f>
        <v>0</v>
      </c>
    </row>
    <row r="131" spans="1:9" hidden="1" x14ac:dyDescent="0.35">
      <c r="A131" s="110">
        <v>1100760</v>
      </c>
      <c r="B131" s="111">
        <v>25082</v>
      </c>
      <c r="C131" s="111" t="s">
        <v>203</v>
      </c>
      <c r="D131" s="110" t="s">
        <v>63</v>
      </c>
      <c r="E131" s="111" t="s">
        <v>204</v>
      </c>
      <c r="F131" s="111" t="s">
        <v>205</v>
      </c>
      <c r="G131" s="113">
        <v>523415</v>
      </c>
      <c r="H131" s="113">
        <v>0</v>
      </c>
      <c r="I131" s="118">
        <f t="shared" si="2"/>
        <v>0</v>
      </c>
    </row>
    <row r="132" spans="1:9" hidden="1" x14ac:dyDescent="0.35">
      <c r="A132" s="110">
        <v>1101791</v>
      </c>
      <c r="B132" s="111">
        <v>25063</v>
      </c>
      <c r="C132" s="111" t="s">
        <v>203</v>
      </c>
      <c r="D132" s="110" t="s">
        <v>63</v>
      </c>
      <c r="E132" s="111" t="s">
        <v>204</v>
      </c>
      <c r="F132" s="111" t="s">
        <v>206</v>
      </c>
      <c r="G132" s="113">
        <v>523415</v>
      </c>
      <c r="H132" s="113">
        <v>0</v>
      </c>
      <c r="I132" s="118">
        <f t="shared" si="2"/>
        <v>0</v>
      </c>
    </row>
    <row r="133" spans="1:9" hidden="1" x14ac:dyDescent="0.35">
      <c r="A133" s="110">
        <v>1101790</v>
      </c>
      <c r="B133" s="111">
        <v>25057</v>
      </c>
      <c r="C133" s="111" t="s">
        <v>138</v>
      </c>
      <c r="D133" s="110" t="s">
        <v>63</v>
      </c>
      <c r="E133" s="111" t="s">
        <v>207</v>
      </c>
      <c r="F133" s="111" t="s">
        <v>208</v>
      </c>
      <c r="G133" s="113">
        <v>445202</v>
      </c>
      <c r="H133" s="113">
        <v>0</v>
      </c>
      <c r="I133" s="118">
        <f t="shared" si="2"/>
        <v>0</v>
      </c>
    </row>
    <row r="134" spans="1:9" hidden="1" x14ac:dyDescent="0.35">
      <c r="A134" s="110">
        <v>1101665</v>
      </c>
      <c r="B134" s="111">
        <v>25079</v>
      </c>
      <c r="C134" s="111" t="s">
        <v>138</v>
      </c>
      <c r="D134" s="110" t="s">
        <v>63</v>
      </c>
      <c r="E134" s="111" t="s">
        <v>207</v>
      </c>
      <c r="F134" s="111" t="s">
        <v>209</v>
      </c>
      <c r="G134" s="113">
        <v>445202</v>
      </c>
      <c r="H134" s="113">
        <v>0</v>
      </c>
      <c r="I134" s="118">
        <f t="shared" si="2"/>
        <v>0</v>
      </c>
    </row>
    <row r="135" spans="1:9" hidden="1" x14ac:dyDescent="0.35">
      <c r="A135" s="110">
        <v>1101669</v>
      </c>
      <c r="B135" s="111">
        <v>25041</v>
      </c>
      <c r="C135" s="111" t="s">
        <v>210</v>
      </c>
      <c r="D135" s="110" t="s">
        <v>63</v>
      </c>
      <c r="E135" s="111" t="s">
        <v>211</v>
      </c>
      <c r="F135" s="111" t="s">
        <v>212</v>
      </c>
      <c r="G135" s="113">
        <v>614487</v>
      </c>
      <c r="H135" s="113">
        <v>0</v>
      </c>
      <c r="I135" s="118">
        <f t="shared" si="2"/>
        <v>0</v>
      </c>
    </row>
    <row r="136" spans="1:9" hidden="1" x14ac:dyDescent="0.35">
      <c r="A136" s="110">
        <v>1101670</v>
      </c>
      <c r="B136" s="111"/>
      <c r="C136" s="111" t="s">
        <v>213</v>
      </c>
      <c r="D136" s="110" t="s">
        <v>63</v>
      </c>
      <c r="E136" s="111" t="s">
        <v>214</v>
      </c>
      <c r="F136" s="112"/>
      <c r="G136" s="113">
        <v>829400</v>
      </c>
      <c r="H136" s="113">
        <v>815577</v>
      </c>
      <c r="I136" s="118">
        <f t="shared" si="2"/>
        <v>81557.700000000012</v>
      </c>
    </row>
    <row r="137" spans="1:9" hidden="1" x14ac:dyDescent="0.35">
      <c r="A137" s="110">
        <v>1100589</v>
      </c>
      <c r="B137" s="111"/>
      <c r="C137" s="111" t="s">
        <v>213</v>
      </c>
      <c r="D137" s="110" t="s">
        <v>63</v>
      </c>
      <c r="E137" s="111" t="s">
        <v>214</v>
      </c>
      <c r="F137" s="112"/>
      <c r="G137" s="113">
        <v>829400</v>
      </c>
      <c r="H137" s="113">
        <v>815577</v>
      </c>
      <c r="I137" s="118">
        <f t="shared" si="2"/>
        <v>81557.700000000012</v>
      </c>
    </row>
    <row r="138" spans="1:9" hidden="1" x14ac:dyDescent="0.35">
      <c r="A138" s="110">
        <v>1000328</v>
      </c>
      <c r="B138" s="111"/>
      <c r="C138" s="111" t="s">
        <v>213</v>
      </c>
      <c r="D138" s="110" t="s">
        <v>63</v>
      </c>
      <c r="E138" s="111" t="s">
        <v>215</v>
      </c>
      <c r="F138" s="112"/>
      <c r="G138" s="113">
        <v>713400</v>
      </c>
      <c r="H138" s="113">
        <v>701510</v>
      </c>
      <c r="I138" s="118">
        <f t="shared" si="2"/>
        <v>70151</v>
      </c>
    </row>
    <row r="139" spans="1:9" hidden="1" x14ac:dyDescent="0.35">
      <c r="A139" s="110">
        <v>1307192</v>
      </c>
      <c r="B139" s="111"/>
      <c r="C139" s="111" t="s">
        <v>213</v>
      </c>
      <c r="D139" s="110" t="s">
        <v>63</v>
      </c>
      <c r="E139" s="111" t="s">
        <v>215</v>
      </c>
      <c r="F139" s="112"/>
      <c r="G139" s="113">
        <v>713400</v>
      </c>
      <c r="H139" s="113">
        <v>701510</v>
      </c>
      <c r="I139" s="118">
        <f t="shared" si="2"/>
        <v>70151</v>
      </c>
    </row>
    <row r="140" spans="1:9" hidden="1" x14ac:dyDescent="0.35">
      <c r="A140" s="110">
        <v>1307191</v>
      </c>
      <c r="B140" s="111"/>
      <c r="C140" s="111" t="s">
        <v>213</v>
      </c>
      <c r="D140" s="110" t="s">
        <v>63</v>
      </c>
      <c r="E140" s="111" t="s">
        <v>216</v>
      </c>
      <c r="F140" s="112"/>
      <c r="G140" s="113">
        <v>713400</v>
      </c>
      <c r="H140" s="113">
        <v>701510</v>
      </c>
      <c r="I140" s="118">
        <f t="shared" si="2"/>
        <v>70151</v>
      </c>
    </row>
    <row r="141" spans="1:9" hidden="1" x14ac:dyDescent="0.35">
      <c r="A141" s="110">
        <v>1307190</v>
      </c>
      <c r="B141" s="111"/>
      <c r="C141" s="111" t="s">
        <v>213</v>
      </c>
      <c r="D141" s="110" t="s">
        <v>63</v>
      </c>
      <c r="E141" s="111" t="s">
        <v>216</v>
      </c>
      <c r="F141" s="112"/>
      <c r="G141" s="113">
        <v>713400</v>
      </c>
      <c r="H141" s="113">
        <v>701510</v>
      </c>
      <c r="I141" s="118">
        <f t="shared" si="2"/>
        <v>70151</v>
      </c>
    </row>
    <row r="142" spans="1:9" hidden="1" x14ac:dyDescent="0.35">
      <c r="A142" s="110">
        <v>1307189</v>
      </c>
      <c r="B142" s="111"/>
      <c r="C142" s="111" t="s">
        <v>213</v>
      </c>
      <c r="D142" s="110" t="s">
        <v>63</v>
      </c>
      <c r="E142" s="111" t="s">
        <v>217</v>
      </c>
      <c r="F142" s="112"/>
      <c r="G142" s="113">
        <v>829400</v>
      </c>
      <c r="H142" s="113">
        <v>815577</v>
      </c>
      <c r="I142" s="118">
        <f t="shared" si="2"/>
        <v>81557.700000000012</v>
      </c>
    </row>
    <row r="143" spans="1:9" hidden="1" x14ac:dyDescent="0.35">
      <c r="A143" s="110">
        <v>1300288</v>
      </c>
      <c r="B143" s="111"/>
      <c r="C143" s="111" t="s">
        <v>213</v>
      </c>
      <c r="D143" s="110" t="s">
        <v>63</v>
      </c>
      <c r="E143" s="111" t="s">
        <v>217</v>
      </c>
      <c r="F143" s="112"/>
      <c r="G143" s="113">
        <v>829400</v>
      </c>
      <c r="H143" s="113">
        <v>815577</v>
      </c>
      <c r="I143" s="118">
        <f t="shared" si="2"/>
        <v>81557.700000000012</v>
      </c>
    </row>
    <row r="144" spans="1:9" hidden="1" x14ac:dyDescent="0.35">
      <c r="A144" s="110">
        <v>1100591</v>
      </c>
      <c r="B144" s="111">
        <v>34443</v>
      </c>
      <c r="C144" s="111" t="s">
        <v>138</v>
      </c>
      <c r="D144" s="110" t="s">
        <v>63</v>
      </c>
      <c r="E144" s="111" t="s">
        <v>218</v>
      </c>
      <c r="F144" s="112"/>
      <c r="G144" s="113">
        <v>167755</v>
      </c>
      <c r="H144" s="113">
        <v>0</v>
      </c>
      <c r="I144" s="118">
        <f t="shared" si="2"/>
        <v>0</v>
      </c>
    </row>
    <row r="145" spans="1:9" hidden="1" x14ac:dyDescent="0.35">
      <c r="A145" s="110">
        <v>1101100</v>
      </c>
      <c r="B145" s="111">
        <v>34432</v>
      </c>
      <c r="C145" s="111" t="s">
        <v>138</v>
      </c>
      <c r="D145" s="110" t="s">
        <v>63</v>
      </c>
      <c r="E145" s="111" t="s">
        <v>219</v>
      </c>
      <c r="F145" s="111" t="s">
        <v>220</v>
      </c>
      <c r="G145" s="113">
        <v>167755</v>
      </c>
      <c r="H145" s="113">
        <v>0</v>
      </c>
      <c r="I145" s="118">
        <f t="shared" si="2"/>
        <v>0</v>
      </c>
    </row>
    <row r="146" spans="1:9" hidden="1" x14ac:dyDescent="0.35">
      <c r="A146" s="110">
        <v>1101099</v>
      </c>
      <c r="B146" s="111">
        <v>34441</v>
      </c>
      <c r="C146" s="111" t="s">
        <v>194</v>
      </c>
      <c r="D146" s="110" t="s">
        <v>63</v>
      </c>
      <c r="E146" s="111" t="s">
        <v>219</v>
      </c>
      <c r="F146" s="111" t="s">
        <v>221</v>
      </c>
      <c r="G146" s="113">
        <v>80000</v>
      </c>
      <c r="H146" s="113">
        <v>0</v>
      </c>
      <c r="I146" s="118">
        <f t="shared" si="2"/>
        <v>0</v>
      </c>
    </row>
    <row r="147" spans="1:9" hidden="1" x14ac:dyDescent="0.35">
      <c r="A147" s="110">
        <v>1101805</v>
      </c>
      <c r="B147" s="111"/>
      <c r="C147" s="111" t="s">
        <v>222</v>
      </c>
      <c r="D147" s="110" t="s">
        <v>63</v>
      </c>
      <c r="E147" s="111" t="s">
        <v>223</v>
      </c>
      <c r="F147" s="112"/>
      <c r="G147" s="113">
        <v>2144550</v>
      </c>
      <c r="H147" s="113">
        <v>1930094</v>
      </c>
      <c r="I147" s="118">
        <f t="shared" si="2"/>
        <v>193009.40000000002</v>
      </c>
    </row>
    <row r="148" spans="1:9" hidden="1" x14ac:dyDescent="0.35">
      <c r="A148" s="110">
        <v>1101079</v>
      </c>
      <c r="B148" s="111"/>
      <c r="C148" s="111" t="s">
        <v>224</v>
      </c>
      <c r="D148" s="110" t="s">
        <v>63</v>
      </c>
      <c r="E148" s="111" t="s">
        <v>225</v>
      </c>
      <c r="F148" s="111" t="s">
        <v>226</v>
      </c>
      <c r="G148" s="113">
        <v>1162068</v>
      </c>
      <c r="H148" s="113">
        <v>0</v>
      </c>
      <c r="I148" s="118">
        <f t="shared" si="2"/>
        <v>0</v>
      </c>
    </row>
    <row r="149" spans="1:9" hidden="1" x14ac:dyDescent="0.35">
      <c r="A149" s="110">
        <v>1101080</v>
      </c>
      <c r="B149" s="111">
        <v>58751</v>
      </c>
      <c r="C149" s="111" t="s">
        <v>227</v>
      </c>
      <c r="D149" s="110" t="s">
        <v>63</v>
      </c>
      <c r="E149" s="111" t="s">
        <v>228</v>
      </c>
      <c r="F149" s="111" t="s">
        <v>229</v>
      </c>
      <c r="G149" s="113">
        <v>542880</v>
      </c>
      <c r="H149" s="113">
        <v>199056</v>
      </c>
      <c r="I149" s="118">
        <f t="shared" si="2"/>
        <v>19905.600000000002</v>
      </c>
    </row>
    <row r="150" spans="1:9" hidden="1" x14ac:dyDescent="0.35">
      <c r="A150" s="110">
        <v>1101081</v>
      </c>
      <c r="B150" s="111">
        <v>58755</v>
      </c>
      <c r="C150" s="111" t="s">
        <v>227</v>
      </c>
      <c r="D150" s="110" t="s">
        <v>63</v>
      </c>
      <c r="E150" s="111" t="s">
        <v>228</v>
      </c>
      <c r="F150" s="111" t="s">
        <v>230</v>
      </c>
      <c r="G150" s="113">
        <v>542880</v>
      </c>
      <c r="H150" s="113">
        <v>199056</v>
      </c>
      <c r="I150" s="118">
        <f t="shared" si="2"/>
        <v>19905.600000000002</v>
      </c>
    </row>
    <row r="151" spans="1:9" hidden="1" x14ac:dyDescent="0.35">
      <c r="A151" s="110">
        <v>1101878</v>
      </c>
      <c r="B151" s="111">
        <v>58759</v>
      </c>
      <c r="C151" s="111" t="s">
        <v>227</v>
      </c>
      <c r="D151" s="110" t="s">
        <v>63</v>
      </c>
      <c r="E151" s="111" t="s">
        <v>231</v>
      </c>
      <c r="F151" s="111" t="s">
        <v>232</v>
      </c>
      <c r="G151" s="113">
        <v>542880</v>
      </c>
      <c r="H151" s="113">
        <v>199056</v>
      </c>
      <c r="I151" s="118">
        <f t="shared" si="2"/>
        <v>19905.600000000002</v>
      </c>
    </row>
    <row r="152" spans="1:9" hidden="1" x14ac:dyDescent="0.35">
      <c r="A152" s="110">
        <v>1101082</v>
      </c>
      <c r="B152" s="111">
        <v>58753</v>
      </c>
      <c r="C152" s="111" t="s">
        <v>227</v>
      </c>
      <c r="D152" s="110" t="s">
        <v>63</v>
      </c>
      <c r="E152" s="111" t="s">
        <v>231</v>
      </c>
      <c r="F152" s="111" t="s">
        <v>233</v>
      </c>
      <c r="G152" s="113">
        <v>542880</v>
      </c>
      <c r="H152" s="113">
        <v>199056</v>
      </c>
      <c r="I152" s="118">
        <f t="shared" si="2"/>
        <v>19905.600000000002</v>
      </c>
    </row>
    <row r="153" spans="1:9" hidden="1" x14ac:dyDescent="0.35">
      <c r="A153" s="110">
        <v>1101083</v>
      </c>
      <c r="B153" s="111">
        <v>58760</v>
      </c>
      <c r="C153" s="111" t="s">
        <v>227</v>
      </c>
      <c r="D153" s="110" t="s">
        <v>63</v>
      </c>
      <c r="E153" s="111" t="s">
        <v>234</v>
      </c>
      <c r="F153" s="111" t="s">
        <v>235</v>
      </c>
      <c r="G153" s="113">
        <v>654240</v>
      </c>
      <c r="H153" s="113">
        <v>239888</v>
      </c>
      <c r="I153" s="118">
        <f t="shared" si="2"/>
        <v>23988.800000000003</v>
      </c>
    </row>
    <row r="154" spans="1:9" hidden="1" x14ac:dyDescent="0.35">
      <c r="A154" s="110">
        <v>1101084</v>
      </c>
      <c r="B154" s="111">
        <v>58752</v>
      </c>
      <c r="C154" s="111" t="s">
        <v>227</v>
      </c>
      <c r="D154" s="110" t="s">
        <v>63</v>
      </c>
      <c r="E154" s="111" t="s">
        <v>234</v>
      </c>
      <c r="F154" s="111" t="s">
        <v>236</v>
      </c>
      <c r="G154" s="113">
        <v>654240</v>
      </c>
      <c r="H154" s="113">
        <v>239888</v>
      </c>
      <c r="I154" s="118">
        <f t="shared" si="2"/>
        <v>23988.800000000003</v>
      </c>
    </row>
    <row r="155" spans="1:9" hidden="1" x14ac:dyDescent="0.35">
      <c r="A155" s="110">
        <v>1101085</v>
      </c>
      <c r="B155" s="111">
        <v>58748</v>
      </c>
      <c r="C155" s="111" t="s">
        <v>237</v>
      </c>
      <c r="D155" s="110" t="s">
        <v>63</v>
      </c>
      <c r="E155" s="111" t="s">
        <v>238</v>
      </c>
      <c r="F155" s="111" t="s">
        <v>239</v>
      </c>
      <c r="G155" s="113">
        <v>542880</v>
      </c>
      <c r="H155" s="113">
        <v>199056</v>
      </c>
      <c r="I155" s="118">
        <f t="shared" si="2"/>
        <v>19905.600000000002</v>
      </c>
    </row>
    <row r="156" spans="1:9" hidden="1" x14ac:dyDescent="0.35">
      <c r="A156" s="110">
        <v>1101086</v>
      </c>
      <c r="B156" s="111">
        <v>58756</v>
      </c>
      <c r="C156" s="111" t="s">
        <v>240</v>
      </c>
      <c r="D156" s="110" t="s">
        <v>63</v>
      </c>
      <c r="E156" s="111" t="s">
        <v>238</v>
      </c>
      <c r="F156" s="111" t="s">
        <v>241</v>
      </c>
      <c r="G156" s="113">
        <v>542880</v>
      </c>
      <c r="H156" s="113">
        <v>208104</v>
      </c>
      <c r="I156" s="118">
        <f t="shared" si="2"/>
        <v>20810.400000000001</v>
      </c>
    </row>
    <row r="157" spans="1:9" hidden="1" x14ac:dyDescent="0.35">
      <c r="A157" s="110">
        <v>1101087</v>
      </c>
      <c r="B157" s="111">
        <v>58757</v>
      </c>
      <c r="C157" s="111" t="s">
        <v>227</v>
      </c>
      <c r="D157" s="110" t="s">
        <v>63</v>
      </c>
      <c r="E157" s="111" t="s">
        <v>242</v>
      </c>
      <c r="F157" s="111" t="s">
        <v>243</v>
      </c>
      <c r="G157" s="113">
        <v>542880</v>
      </c>
      <c r="H157" s="113">
        <v>199056</v>
      </c>
      <c r="I157" s="118">
        <f t="shared" si="2"/>
        <v>19905.600000000002</v>
      </c>
    </row>
    <row r="158" spans="1:9" hidden="1" x14ac:dyDescent="0.35">
      <c r="A158" s="110">
        <v>1101770</v>
      </c>
      <c r="B158" s="111">
        <v>58761</v>
      </c>
      <c r="C158" s="111" t="s">
        <v>227</v>
      </c>
      <c r="D158" s="110" t="s">
        <v>63</v>
      </c>
      <c r="E158" s="111" t="s">
        <v>242</v>
      </c>
      <c r="F158" s="111" t="s">
        <v>244</v>
      </c>
      <c r="G158" s="113">
        <v>542880</v>
      </c>
      <c r="H158" s="113">
        <v>199056</v>
      </c>
      <c r="I158" s="118">
        <f t="shared" si="2"/>
        <v>19905.600000000002</v>
      </c>
    </row>
    <row r="159" spans="1:9" hidden="1" x14ac:dyDescent="0.35">
      <c r="A159" s="110">
        <v>1101877</v>
      </c>
      <c r="B159" s="111">
        <v>58758</v>
      </c>
      <c r="C159" s="111" t="s">
        <v>227</v>
      </c>
      <c r="D159" s="110" t="s">
        <v>63</v>
      </c>
      <c r="E159" s="111" t="s">
        <v>245</v>
      </c>
      <c r="F159" s="111" t="s">
        <v>246</v>
      </c>
      <c r="G159" s="113">
        <v>654240</v>
      </c>
      <c r="H159" s="113">
        <v>239888</v>
      </c>
      <c r="I159" s="118">
        <f t="shared" si="2"/>
        <v>23988.800000000003</v>
      </c>
    </row>
    <row r="160" spans="1:9" hidden="1" x14ac:dyDescent="0.35">
      <c r="A160" s="110">
        <v>1101876</v>
      </c>
      <c r="B160" s="111">
        <v>58754</v>
      </c>
      <c r="C160" s="111" t="s">
        <v>227</v>
      </c>
      <c r="D160" s="110" t="s">
        <v>63</v>
      </c>
      <c r="E160" s="111" t="s">
        <v>245</v>
      </c>
      <c r="F160" s="111" t="s">
        <v>247</v>
      </c>
      <c r="G160" s="113">
        <v>654240</v>
      </c>
      <c r="H160" s="113">
        <v>239888</v>
      </c>
      <c r="I160" s="118">
        <f t="shared" si="2"/>
        <v>23988.800000000003</v>
      </c>
    </row>
    <row r="161" spans="1:9" hidden="1" x14ac:dyDescent="0.35">
      <c r="A161" s="110">
        <v>1101088</v>
      </c>
      <c r="B161" s="111">
        <v>72209</v>
      </c>
      <c r="C161" s="111" t="s">
        <v>248</v>
      </c>
      <c r="D161" s="110" t="s">
        <v>63</v>
      </c>
      <c r="E161" s="111" t="s">
        <v>249</v>
      </c>
      <c r="F161" s="111" t="s">
        <v>250</v>
      </c>
      <c r="G161" s="113">
        <v>2907175</v>
      </c>
      <c r="H161" s="113">
        <v>2519551</v>
      </c>
      <c r="I161" s="118">
        <f t="shared" si="2"/>
        <v>251955.1</v>
      </c>
    </row>
    <row r="162" spans="1:9" hidden="1" x14ac:dyDescent="0.35">
      <c r="A162" s="110">
        <v>1101089</v>
      </c>
      <c r="B162" s="111">
        <v>25036</v>
      </c>
      <c r="C162" s="111" t="s">
        <v>251</v>
      </c>
      <c r="D162" s="110" t="s">
        <v>63</v>
      </c>
      <c r="E162" s="111" t="s">
        <v>252</v>
      </c>
      <c r="F162" s="111">
        <v>42832505</v>
      </c>
      <c r="G162" s="113">
        <v>20471298</v>
      </c>
      <c r="H162" s="113">
        <v>0</v>
      </c>
      <c r="I162" s="118">
        <f t="shared" si="2"/>
        <v>0</v>
      </c>
    </row>
    <row r="163" spans="1:9" hidden="1" x14ac:dyDescent="0.35">
      <c r="A163" s="110">
        <v>1101090</v>
      </c>
      <c r="B163" s="111">
        <v>25091</v>
      </c>
      <c r="C163" s="111" t="s">
        <v>253</v>
      </c>
      <c r="D163" s="110" t="s">
        <v>63</v>
      </c>
      <c r="E163" s="111" t="s">
        <v>254</v>
      </c>
      <c r="F163" s="111">
        <v>786776</v>
      </c>
      <c r="G163" s="113">
        <v>74977584</v>
      </c>
      <c r="H163" s="113">
        <v>0</v>
      </c>
      <c r="I163" s="118">
        <f t="shared" si="2"/>
        <v>0</v>
      </c>
    </row>
    <row r="164" spans="1:9" hidden="1" x14ac:dyDescent="0.35">
      <c r="A164" s="110">
        <v>1100245</v>
      </c>
      <c r="B164" s="111">
        <v>58742</v>
      </c>
      <c r="C164" s="111" t="s">
        <v>255</v>
      </c>
      <c r="D164" s="110" t="s">
        <v>63</v>
      </c>
      <c r="E164" s="111" t="s">
        <v>256</v>
      </c>
      <c r="F164" s="111">
        <v>12130042</v>
      </c>
      <c r="G164" s="113">
        <v>614800</v>
      </c>
      <c r="H164" s="113">
        <v>307400</v>
      </c>
      <c r="I164" s="118">
        <f t="shared" si="2"/>
        <v>30740</v>
      </c>
    </row>
    <row r="165" spans="1:9" hidden="1" x14ac:dyDescent="0.35">
      <c r="A165" s="110">
        <v>1100255</v>
      </c>
      <c r="B165" s="111">
        <v>58743</v>
      </c>
      <c r="C165" s="111" t="s">
        <v>255</v>
      </c>
      <c r="D165" s="110" t="s">
        <v>63</v>
      </c>
      <c r="E165" s="111" t="s">
        <v>256</v>
      </c>
      <c r="F165" s="111">
        <v>12130040</v>
      </c>
      <c r="G165" s="113">
        <v>614800</v>
      </c>
      <c r="H165" s="113">
        <v>307400</v>
      </c>
      <c r="I165" s="118">
        <f t="shared" si="2"/>
        <v>30740</v>
      </c>
    </row>
    <row r="166" spans="1:9" hidden="1" x14ac:dyDescent="0.35">
      <c r="A166" s="110">
        <v>1100792</v>
      </c>
      <c r="B166" s="111">
        <v>60911</v>
      </c>
      <c r="C166" s="111" t="s">
        <v>257</v>
      </c>
      <c r="D166" s="110" t="s">
        <v>63</v>
      </c>
      <c r="E166" s="111" t="s">
        <v>258</v>
      </c>
      <c r="F166" s="111" t="s">
        <v>259</v>
      </c>
      <c r="G166" s="113">
        <v>1498720</v>
      </c>
      <c r="H166" s="113">
        <v>1074083</v>
      </c>
      <c r="I166" s="118">
        <f t="shared" si="2"/>
        <v>107408.3</v>
      </c>
    </row>
    <row r="167" spans="1:9" hidden="1" x14ac:dyDescent="0.35">
      <c r="A167" s="110">
        <v>1100657</v>
      </c>
      <c r="B167" s="111">
        <v>52859</v>
      </c>
      <c r="C167" s="111" t="s">
        <v>260</v>
      </c>
      <c r="D167" s="110" t="s">
        <v>63</v>
      </c>
      <c r="E167" s="111" t="s">
        <v>261</v>
      </c>
      <c r="F167" s="112"/>
      <c r="G167" s="113">
        <v>1337480</v>
      </c>
      <c r="H167" s="113">
        <v>156039</v>
      </c>
      <c r="I167" s="118">
        <f t="shared" si="2"/>
        <v>15603.900000000001</v>
      </c>
    </row>
    <row r="168" spans="1:9" hidden="1" x14ac:dyDescent="0.35">
      <c r="A168" s="110">
        <v>1101096</v>
      </c>
      <c r="B168" s="111">
        <v>25021</v>
      </c>
      <c r="C168" s="111" t="s">
        <v>262</v>
      </c>
      <c r="D168" s="110" t="s">
        <v>63</v>
      </c>
      <c r="E168" s="111" t="s">
        <v>263</v>
      </c>
      <c r="F168" s="112"/>
      <c r="G168" s="113">
        <v>4219061</v>
      </c>
      <c r="H168" s="113">
        <v>0</v>
      </c>
      <c r="I168" s="118">
        <f t="shared" si="2"/>
        <v>0</v>
      </c>
    </row>
    <row r="169" spans="1:9" hidden="1" x14ac:dyDescent="0.35">
      <c r="A169" s="110">
        <v>1100593</v>
      </c>
      <c r="B169" s="111">
        <v>69283</v>
      </c>
      <c r="C169" s="111" t="s">
        <v>82</v>
      </c>
      <c r="D169" s="110" t="s">
        <v>63</v>
      </c>
      <c r="E169" s="111" t="s">
        <v>264</v>
      </c>
      <c r="F169" s="112"/>
      <c r="G169" s="113">
        <v>2192400</v>
      </c>
      <c r="H169" s="113">
        <v>1936620</v>
      </c>
      <c r="I169" s="118">
        <f t="shared" si="2"/>
        <v>193662</v>
      </c>
    </row>
    <row r="170" spans="1:9" hidden="1" x14ac:dyDescent="0.35">
      <c r="A170" s="110">
        <v>1101098</v>
      </c>
      <c r="B170" s="111">
        <v>54809</v>
      </c>
      <c r="C170" s="111" t="s">
        <v>265</v>
      </c>
      <c r="D170" s="110" t="s">
        <v>63</v>
      </c>
      <c r="E170" s="111" t="s">
        <v>266</v>
      </c>
      <c r="F170" s="112"/>
      <c r="G170" s="113">
        <v>515040</v>
      </c>
      <c r="H170" s="113">
        <v>137344</v>
      </c>
      <c r="I170" s="118">
        <f t="shared" si="2"/>
        <v>13734.400000000001</v>
      </c>
    </row>
    <row r="171" spans="1:9" hidden="1" x14ac:dyDescent="0.35">
      <c r="A171" s="110">
        <v>1100594</v>
      </c>
      <c r="B171" s="111">
        <v>54821</v>
      </c>
      <c r="C171" s="111" t="s">
        <v>265</v>
      </c>
      <c r="D171" s="110" t="s">
        <v>63</v>
      </c>
      <c r="E171" s="111" t="s">
        <v>266</v>
      </c>
      <c r="F171" s="111">
        <v>25657</v>
      </c>
      <c r="G171" s="113">
        <v>515040</v>
      </c>
      <c r="H171" s="113">
        <v>137344</v>
      </c>
      <c r="I171" s="118">
        <f t="shared" si="2"/>
        <v>13734.400000000001</v>
      </c>
    </row>
    <row r="172" spans="1:9" hidden="1" x14ac:dyDescent="0.35">
      <c r="A172" s="110">
        <v>1101097</v>
      </c>
      <c r="B172" s="111">
        <v>54836</v>
      </c>
      <c r="C172" s="111" t="s">
        <v>265</v>
      </c>
      <c r="D172" s="110" t="s">
        <v>63</v>
      </c>
      <c r="E172" s="111" t="s">
        <v>266</v>
      </c>
      <c r="F172" s="111">
        <v>25652</v>
      </c>
      <c r="G172" s="113">
        <v>515040</v>
      </c>
      <c r="H172" s="113">
        <v>137344</v>
      </c>
      <c r="I172" s="118">
        <f t="shared" si="2"/>
        <v>13734.400000000001</v>
      </c>
    </row>
    <row r="173" spans="1:9" hidden="1" x14ac:dyDescent="0.35">
      <c r="A173" s="110">
        <v>1100592</v>
      </c>
      <c r="B173" s="111">
        <v>54827</v>
      </c>
      <c r="C173" s="111" t="s">
        <v>265</v>
      </c>
      <c r="D173" s="110" t="s">
        <v>63</v>
      </c>
      <c r="E173" s="111" t="s">
        <v>266</v>
      </c>
      <c r="F173" s="111">
        <v>25651</v>
      </c>
      <c r="G173" s="113">
        <v>515040</v>
      </c>
      <c r="H173" s="113">
        <v>137344</v>
      </c>
      <c r="I173" s="118">
        <f t="shared" si="2"/>
        <v>13734.400000000001</v>
      </c>
    </row>
    <row r="174" spans="1:9" hidden="1" x14ac:dyDescent="0.35">
      <c r="A174" s="110">
        <v>1100236</v>
      </c>
      <c r="B174" s="111">
        <v>54830</v>
      </c>
      <c r="C174" s="111" t="s">
        <v>265</v>
      </c>
      <c r="D174" s="110" t="s">
        <v>63</v>
      </c>
      <c r="E174" s="111" t="s">
        <v>266</v>
      </c>
      <c r="F174" s="111">
        <v>25650</v>
      </c>
      <c r="G174" s="113">
        <v>515040</v>
      </c>
      <c r="H174" s="113">
        <v>137344</v>
      </c>
      <c r="I174" s="118">
        <f t="shared" si="2"/>
        <v>13734.400000000001</v>
      </c>
    </row>
    <row r="175" spans="1:9" hidden="1" x14ac:dyDescent="0.35">
      <c r="A175" s="110">
        <v>1101105</v>
      </c>
      <c r="B175" s="111">
        <v>54833</v>
      </c>
      <c r="C175" s="111" t="s">
        <v>265</v>
      </c>
      <c r="D175" s="110" t="s">
        <v>63</v>
      </c>
      <c r="E175" s="111" t="s">
        <v>266</v>
      </c>
      <c r="F175" s="111">
        <v>25637</v>
      </c>
      <c r="G175" s="113">
        <v>515040</v>
      </c>
      <c r="H175" s="113">
        <v>137344</v>
      </c>
      <c r="I175" s="118">
        <f t="shared" si="2"/>
        <v>13734.400000000001</v>
      </c>
    </row>
    <row r="176" spans="1:9" hidden="1" x14ac:dyDescent="0.35">
      <c r="A176" s="110">
        <v>1101104</v>
      </c>
      <c r="B176" s="111">
        <v>54815</v>
      </c>
      <c r="C176" s="111" t="s">
        <v>265</v>
      </c>
      <c r="D176" s="110" t="s">
        <v>63</v>
      </c>
      <c r="E176" s="111" t="s">
        <v>266</v>
      </c>
      <c r="F176" s="111">
        <v>25656</v>
      </c>
      <c r="G176" s="113">
        <v>515040</v>
      </c>
      <c r="H176" s="113">
        <v>137344</v>
      </c>
      <c r="I176" s="118">
        <f t="shared" si="2"/>
        <v>13734.400000000001</v>
      </c>
    </row>
    <row r="177" spans="1:9" hidden="1" x14ac:dyDescent="0.35">
      <c r="A177" s="110">
        <v>1101095</v>
      </c>
      <c r="B177" s="111">
        <v>54818</v>
      </c>
      <c r="C177" s="111" t="s">
        <v>265</v>
      </c>
      <c r="D177" s="110" t="s">
        <v>63</v>
      </c>
      <c r="E177" s="111" t="s">
        <v>266</v>
      </c>
      <c r="F177" s="111">
        <v>25649</v>
      </c>
      <c r="G177" s="113">
        <v>515040</v>
      </c>
      <c r="H177" s="113">
        <v>137344</v>
      </c>
      <c r="I177" s="118">
        <f t="shared" si="2"/>
        <v>13734.400000000001</v>
      </c>
    </row>
    <row r="178" spans="1:9" hidden="1" x14ac:dyDescent="0.35">
      <c r="A178" s="110">
        <v>1101103</v>
      </c>
      <c r="B178" s="111">
        <v>54812</v>
      </c>
      <c r="C178" s="111" t="s">
        <v>265</v>
      </c>
      <c r="D178" s="110" t="s">
        <v>63</v>
      </c>
      <c r="E178" s="111" t="s">
        <v>266</v>
      </c>
      <c r="F178" s="111">
        <v>25653</v>
      </c>
      <c r="G178" s="113">
        <v>515040</v>
      </c>
      <c r="H178" s="113">
        <v>137344</v>
      </c>
      <c r="I178" s="118">
        <f t="shared" si="2"/>
        <v>13734.400000000001</v>
      </c>
    </row>
    <row r="179" spans="1:9" hidden="1" x14ac:dyDescent="0.35">
      <c r="A179" s="110">
        <v>1101102</v>
      </c>
      <c r="B179" s="111">
        <v>54824</v>
      </c>
      <c r="C179" s="111" t="s">
        <v>265</v>
      </c>
      <c r="D179" s="110" t="s">
        <v>63</v>
      </c>
      <c r="E179" s="111" t="s">
        <v>266</v>
      </c>
      <c r="F179" s="111">
        <v>25654</v>
      </c>
      <c r="G179" s="113">
        <v>515040</v>
      </c>
      <c r="H179" s="113">
        <v>137344</v>
      </c>
      <c r="I179" s="118">
        <f t="shared" si="2"/>
        <v>13734.400000000001</v>
      </c>
    </row>
    <row r="180" spans="1:9" hidden="1" x14ac:dyDescent="0.35">
      <c r="A180" s="110">
        <v>1101094</v>
      </c>
      <c r="B180" s="111">
        <v>54808</v>
      </c>
      <c r="C180" s="111" t="s">
        <v>265</v>
      </c>
      <c r="D180" s="110" t="s">
        <v>63</v>
      </c>
      <c r="E180" s="111" t="s">
        <v>267</v>
      </c>
      <c r="F180" s="112"/>
      <c r="G180" s="113">
        <v>515040</v>
      </c>
      <c r="H180" s="113">
        <v>137344</v>
      </c>
      <c r="I180" s="118">
        <f t="shared" si="2"/>
        <v>13734.400000000001</v>
      </c>
    </row>
    <row r="181" spans="1:9" hidden="1" x14ac:dyDescent="0.35">
      <c r="A181" s="110">
        <v>1100634</v>
      </c>
      <c r="B181" s="111">
        <v>54820</v>
      </c>
      <c r="C181" s="111" t="s">
        <v>265</v>
      </c>
      <c r="D181" s="110" t="s">
        <v>63</v>
      </c>
      <c r="E181" s="111" t="s">
        <v>267</v>
      </c>
      <c r="F181" s="111">
        <v>28736</v>
      </c>
      <c r="G181" s="113">
        <v>515040</v>
      </c>
      <c r="H181" s="113">
        <v>137344</v>
      </c>
      <c r="I181" s="118">
        <f t="shared" si="2"/>
        <v>13734.400000000001</v>
      </c>
    </row>
    <row r="182" spans="1:9" hidden="1" x14ac:dyDescent="0.35">
      <c r="A182" s="110">
        <v>1100814</v>
      </c>
      <c r="B182" s="111">
        <v>54823</v>
      </c>
      <c r="C182" s="111" t="s">
        <v>265</v>
      </c>
      <c r="D182" s="110" t="s">
        <v>63</v>
      </c>
      <c r="E182" s="111" t="s">
        <v>267</v>
      </c>
      <c r="F182" s="111">
        <v>28734</v>
      </c>
      <c r="G182" s="113">
        <v>515040</v>
      </c>
      <c r="H182" s="113">
        <v>137344</v>
      </c>
      <c r="I182" s="118">
        <f t="shared" si="2"/>
        <v>13734.400000000001</v>
      </c>
    </row>
    <row r="183" spans="1:9" hidden="1" x14ac:dyDescent="0.35">
      <c r="A183" s="110">
        <v>1100813</v>
      </c>
      <c r="B183" s="111">
        <v>54814</v>
      </c>
      <c r="C183" s="111" t="s">
        <v>265</v>
      </c>
      <c r="D183" s="110" t="s">
        <v>63</v>
      </c>
      <c r="E183" s="111" t="s">
        <v>267</v>
      </c>
      <c r="F183" s="111">
        <v>28732</v>
      </c>
      <c r="G183" s="113">
        <v>515040</v>
      </c>
      <c r="H183" s="113">
        <v>137344</v>
      </c>
      <c r="I183" s="118">
        <f t="shared" si="2"/>
        <v>13734.400000000001</v>
      </c>
    </row>
    <row r="184" spans="1:9" hidden="1" x14ac:dyDescent="0.35">
      <c r="A184" s="110">
        <v>1100632</v>
      </c>
      <c r="B184" s="111">
        <v>54835</v>
      </c>
      <c r="C184" s="111" t="s">
        <v>265</v>
      </c>
      <c r="D184" s="110" t="s">
        <v>63</v>
      </c>
      <c r="E184" s="111" t="s">
        <v>267</v>
      </c>
      <c r="F184" s="111">
        <v>28733</v>
      </c>
      <c r="G184" s="113">
        <v>515040</v>
      </c>
      <c r="H184" s="113">
        <v>137344</v>
      </c>
      <c r="I184" s="118">
        <f t="shared" si="2"/>
        <v>13734.400000000001</v>
      </c>
    </row>
    <row r="185" spans="1:9" hidden="1" x14ac:dyDescent="0.35">
      <c r="A185" s="110">
        <v>1100630</v>
      </c>
      <c r="B185" s="111">
        <v>54826</v>
      </c>
      <c r="C185" s="111" t="s">
        <v>265</v>
      </c>
      <c r="D185" s="110" t="s">
        <v>63</v>
      </c>
      <c r="E185" s="111" t="s">
        <v>267</v>
      </c>
      <c r="F185" s="111">
        <v>28737</v>
      </c>
      <c r="G185" s="113">
        <v>515040</v>
      </c>
      <c r="H185" s="113">
        <v>137344</v>
      </c>
      <c r="I185" s="118">
        <f t="shared" si="2"/>
        <v>13734.400000000001</v>
      </c>
    </row>
    <row r="186" spans="1:9" hidden="1" x14ac:dyDescent="0.35">
      <c r="A186" s="110">
        <v>1101106</v>
      </c>
      <c r="B186" s="111">
        <v>54829</v>
      </c>
      <c r="C186" s="111" t="s">
        <v>265</v>
      </c>
      <c r="D186" s="110" t="s">
        <v>63</v>
      </c>
      <c r="E186" s="111" t="s">
        <v>267</v>
      </c>
      <c r="F186" s="111">
        <v>28741</v>
      </c>
      <c r="G186" s="113">
        <v>515040</v>
      </c>
      <c r="H186" s="113">
        <v>137344</v>
      </c>
      <c r="I186" s="118">
        <f t="shared" si="2"/>
        <v>13734.400000000001</v>
      </c>
    </row>
    <row r="187" spans="1:9" hidden="1" x14ac:dyDescent="0.35">
      <c r="A187" s="110">
        <v>1100645</v>
      </c>
      <c r="B187" s="111">
        <v>54832</v>
      </c>
      <c r="C187" s="111" t="s">
        <v>265</v>
      </c>
      <c r="D187" s="110" t="s">
        <v>63</v>
      </c>
      <c r="E187" s="111" t="s">
        <v>267</v>
      </c>
      <c r="F187" s="111">
        <v>28738</v>
      </c>
      <c r="G187" s="113">
        <v>515040</v>
      </c>
      <c r="H187" s="113">
        <v>137344</v>
      </c>
      <c r="I187" s="118">
        <f t="shared" si="2"/>
        <v>13734.400000000001</v>
      </c>
    </row>
    <row r="188" spans="1:9" hidden="1" x14ac:dyDescent="0.35">
      <c r="A188" s="110">
        <v>1100596</v>
      </c>
      <c r="B188" s="111">
        <v>54817</v>
      </c>
      <c r="C188" s="111" t="s">
        <v>265</v>
      </c>
      <c r="D188" s="110" t="s">
        <v>63</v>
      </c>
      <c r="E188" s="111" t="s">
        <v>267</v>
      </c>
      <c r="F188" s="111">
        <v>28739</v>
      </c>
      <c r="G188" s="113">
        <v>515040</v>
      </c>
      <c r="H188" s="113">
        <v>137344</v>
      </c>
      <c r="I188" s="118">
        <f t="shared" si="2"/>
        <v>13734.400000000001</v>
      </c>
    </row>
    <row r="189" spans="1:9" hidden="1" x14ac:dyDescent="0.35">
      <c r="A189" s="110">
        <v>1100597</v>
      </c>
      <c r="B189" s="111">
        <v>54811</v>
      </c>
      <c r="C189" s="111" t="s">
        <v>265</v>
      </c>
      <c r="D189" s="110" t="s">
        <v>63</v>
      </c>
      <c r="E189" s="111" t="s">
        <v>267</v>
      </c>
      <c r="F189" s="111">
        <v>28735</v>
      </c>
      <c r="G189" s="113">
        <v>515040</v>
      </c>
      <c r="H189" s="113">
        <v>137344</v>
      </c>
      <c r="I189" s="118">
        <f t="shared" si="2"/>
        <v>13734.400000000001</v>
      </c>
    </row>
    <row r="190" spans="1:9" hidden="1" x14ac:dyDescent="0.35">
      <c r="A190" s="110">
        <v>1307199</v>
      </c>
      <c r="B190" s="111">
        <v>54807</v>
      </c>
      <c r="C190" s="111" t="s">
        <v>265</v>
      </c>
      <c r="D190" s="110" t="s">
        <v>63</v>
      </c>
      <c r="E190" s="111" t="s">
        <v>268</v>
      </c>
      <c r="F190" s="112"/>
      <c r="G190" s="113">
        <v>515040</v>
      </c>
      <c r="H190" s="113">
        <v>137344</v>
      </c>
      <c r="I190" s="118">
        <f t="shared" si="2"/>
        <v>13734.400000000001</v>
      </c>
    </row>
    <row r="191" spans="1:9" hidden="1" x14ac:dyDescent="0.35">
      <c r="A191" s="110">
        <v>1000330</v>
      </c>
      <c r="B191" s="111">
        <v>54810</v>
      </c>
      <c r="C191" s="111" t="s">
        <v>265</v>
      </c>
      <c r="D191" s="110" t="s">
        <v>63</v>
      </c>
      <c r="E191" s="111" t="s">
        <v>268</v>
      </c>
      <c r="F191" s="112"/>
      <c r="G191" s="113">
        <v>515040</v>
      </c>
      <c r="H191" s="113">
        <v>137344</v>
      </c>
      <c r="I191" s="118">
        <f t="shared" si="2"/>
        <v>13734.400000000001</v>
      </c>
    </row>
    <row r="192" spans="1:9" hidden="1" x14ac:dyDescent="0.35">
      <c r="A192" s="110">
        <v>1100650</v>
      </c>
      <c r="B192" s="111">
        <v>54822</v>
      </c>
      <c r="C192" s="111" t="s">
        <v>265</v>
      </c>
      <c r="D192" s="110" t="s">
        <v>63</v>
      </c>
      <c r="E192" s="111" t="s">
        <v>268</v>
      </c>
      <c r="F192" s="111">
        <v>22951</v>
      </c>
      <c r="G192" s="113">
        <v>515040</v>
      </c>
      <c r="H192" s="113">
        <v>137344</v>
      </c>
      <c r="I192" s="118">
        <f t="shared" si="2"/>
        <v>13734.400000000001</v>
      </c>
    </row>
    <row r="193" spans="1:9" hidden="1" x14ac:dyDescent="0.35">
      <c r="A193" s="110">
        <v>1100655</v>
      </c>
      <c r="B193" s="111">
        <v>54813</v>
      </c>
      <c r="C193" s="111" t="s">
        <v>265</v>
      </c>
      <c r="D193" s="110" t="s">
        <v>63</v>
      </c>
      <c r="E193" s="111" t="s">
        <v>268</v>
      </c>
      <c r="F193" s="111">
        <v>22953</v>
      </c>
      <c r="G193" s="113">
        <v>515040</v>
      </c>
      <c r="H193" s="113">
        <v>137344</v>
      </c>
      <c r="I193" s="118">
        <f t="shared" si="2"/>
        <v>13734.400000000001</v>
      </c>
    </row>
    <row r="194" spans="1:9" hidden="1" x14ac:dyDescent="0.35">
      <c r="A194" s="110">
        <v>1100791</v>
      </c>
      <c r="B194" s="111">
        <v>54825</v>
      </c>
      <c r="C194" s="111" t="s">
        <v>265</v>
      </c>
      <c r="D194" s="110" t="s">
        <v>63</v>
      </c>
      <c r="E194" s="111" t="s">
        <v>268</v>
      </c>
      <c r="F194" s="111">
        <v>22958</v>
      </c>
      <c r="G194" s="113">
        <v>515040</v>
      </c>
      <c r="H194" s="113">
        <v>137344</v>
      </c>
      <c r="I194" s="118">
        <f t="shared" ref="I194:I257" si="3">+H194*0.1</f>
        <v>13734.400000000001</v>
      </c>
    </row>
    <row r="195" spans="1:9" hidden="1" x14ac:dyDescent="0.35">
      <c r="A195" s="110">
        <v>1100803</v>
      </c>
      <c r="B195" s="111">
        <v>54828</v>
      </c>
      <c r="C195" s="111" t="s">
        <v>265</v>
      </c>
      <c r="D195" s="110" t="s">
        <v>63</v>
      </c>
      <c r="E195" s="111" t="s">
        <v>268</v>
      </c>
      <c r="F195" s="111">
        <v>22955</v>
      </c>
      <c r="G195" s="113">
        <v>515040</v>
      </c>
      <c r="H195" s="113">
        <v>137344</v>
      </c>
      <c r="I195" s="118">
        <f t="shared" si="3"/>
        <v>13734.400000000001</v>
      </c>
    </row>
    <row r="196" spans="1:9" hidden="1" x14ac:dyDescent="0.35">
      <c r="A196" s="110">
        <v>1100804</v>
      </c>
      <c r="B196" s="111">
        <v>54831</v>
      </c>
      <c r="C196" s="111" t="s">
        <v>265</v>
      </c>
      <c r="D196" s="110" t="s">
        <v>63</v>
      </c>
      <c r="E196" s="111" t="s">
        <v>268</v>
      </c>
      <c r="F196" s="111">
        <v>22957</v>
      </c>
      <c r="G196" s="113">
        <v>515040</v>
      </c>
      <c r="H196" s="113">
        <v>137344</v>
      </c>
      <c r="I196" s="118">
        <f t="shared" si="3"/>
        <v>13734.400000000001</v>
      </c>
    </row>
    <row r="197" spans="1:9" hidden="1" x14ac:dyDescent="0.35">
      <c r="A197" s="110">
        <v>1101091</v>
      </c>
      <c r="B197" s="111">
        <v>54834</v>
      </c>
      <c r="C197" s="111" t="s">
        <v>265</v>
      </c>
      <c r="D197" s="110" t="s">
        <v>63</v>
      </c>
      <c r="E197" s="111" t="s">
        <v>268</v>
      </c>
      <c r="F197" s="111">
        <v>22952</v>
      </c>
      <c r="G197" s="113">
        <v>515040</v>
      </c>
      <c r="H197" s="113">
        <v>137344</v>
      </c>
      <c r="I197" s="118">
        <f t="shared" si="3"/>
        <v>13734.400000000001</v>
      </c>
    </row>
    <row r="198" spans="1:9" hidden="1" x14ac:dyDescent="0.35">
      <c r="A198" s="110">
        <v>1101092</v>
      </c>
      <c r="B198" s="111">
        <v>54816</v>
      </c>
      <c r="C198" s="111" t="s">
        <v>265</v>
      </c>
      <c r="D198" s="110" t="s">
        <v>63</v>
      </c>
      <c r="E198" s="111" t="s">
        <v>268</v>
      </c>
      <c r="F198" s="111">
        <v>22956</v>
      </c>
      <c r="G198" s="113">
        <v>515040</v>
      </c>
      <c r="H198" s="113">
        <v>137344</v>
      </c>
      <c r="I198" s="118">
        <f t="shared" si="3"/>
        <v>13734.400000000001</v>
      </c>
    </row>
    <row r="199" spans="1:9" hidden="1" x14ac:dyDescent="0.35">
      <c r="A199" s="110">
        <v>1100805</v>
      </c>
      <c r="B199" s="111">
        <v>54819</v>
      </c>
      <c r="C199" s="111" t="s">
        <v>265</v>
      </c>
      <c r="D199" s="110" t="s">
        <v>63</v>
      </c>
      <c r="E199" s="111" t="s">
        <v>268</v>
      </c>
      <c r="F199" s="111">
        <v>22949</v>
      </c>
      <c r="G199" s="113">
        <v>515040</v>
      </c>
      <c r="H199" s="113">
        <v>137344</v>
      </c>
      <c r="I199" s="118">
        <f t="shared" si="3"/>
        <v>13734.400000000001</v>
      </c>
    </row>
    <row r="200" spans="1:9" hidden="1" x14ac:dyDescent="0.35">
      <c r="A200" s="110">
        <v>1100806</v>
      </c>
      <c r="B200" s="111"/>
      <c r="C200" s="111" t="s">
        <v>269</v>
      </c>
      <c r="D200" s="110" t="s">
        <v>63</v>
      </c>
      <c r="E200" s="111" t="s">
        <v>270</v>
      </c>
      <c r="F200" s="112"/>
      <c r="G200" s="113">
        <v>552102</v>
      </c>
      <c r="H200" s="113">
        <v>322060</v>
      </c>
      <c r="I200" s="118">
        <f t="shared" si="3"/>
        <v>32206</v>
      </c>
    </row>
    <row r="201" spans="1:9" hidden="1" x14ac:dyDescent="0.35">
      <c r="A201" s="110">
        <v>1100807</v>
      </c>
      <c r="B201" s="111"/>
      <c r="C201" s="111" t="s">
        <v>269</v>
      </c>
      <c r="D201" s="110" t="s">
        <v>63</v>
      </c>
      <c r="E201" s="111" t="s">
        <v>270</v>
      </c>
      <c r="F201" s="112"/>
      <c r="G201" s="113">
        <v>552102</v>
      </c>
      <c r="H201" s="113">
        <v>322060</v>
      </c>
      <c r="I201" s="118">
        <f t="shared" si="3"/>
        <v>32206</v>
      </c>
    </row>
    <row r="202" spans="1:9" hidden="1" x14ac:dyDescent="0.35">
      <c r="A202" s="110">
        <v>1100808</v>
      </c>
      <c r="B202" s="111"/>
      <c r="C202" s="111" t="s">
        <v>269</v>
      </c>
      <c r="D202" s="110" t="s">
        <v>63</v>
      </c>
      <c r="E202" s="111" t="s">
        <v>271</v>
      </c>
      <c r="F202" s="112"/>
      <c r="G202" s="113">
        <v>552102</v>
      </c>
      <c r="H202" s="113">
        <v>322060</v>
      </c>
      <c r="I202" s="118">
        <f t="shared" si="3"/>
        <v>32206</v>
      </c>
    </row>
    <row r="203" spans="1:9" hidden="1" x14ac:dyDescent="0.35">
      <c r="A203" s="110">
        <v>1100809</v>
      </c>
      <c r="B203" s="111"/>
      <c r="C203" s="111" t="s">
        <v>269</v>
      </c>
      <c r="D203" s="110" t="s">
        <v>63</v>
      </c>
      <c r="E203" s="111" t="s">
        <v>271</v>
      </c>
      <c r="F203" s="112"/>
      <c r="G203" s="113">
        <v>552102</v>
      </c>
      <c r="H203" s="113">
        <v>322060</v>
      </c>
      <c r="I203" s="118">
        <f t="shared" si="3"/>
        <v>32206</v>
      </c>
    </row>
    <row r="204" spans="1:9" hidden="1" x14ac:dyDescent="0.35">
      <c r="A204" s="110">
        <v>1101813</v>
      </c>
      <c r="B204" s="111"/>
      <c r="C204" s="111" t="s">
        <v>269</v>
      </c>
      <c r="D204" s="110" t="s">
        <v>63</v>
      </c>
      <c r="E204" s="111" t="s">
        <v>272</v>
      </c>
      <c r="F204" s="112"/>
      <c r="G204" s="113">
        <v>548796</v>
      </c>
      <c r="H204" s="113">
        <v>320131</v>
      </c>
      <c r="I204" s="118">
        <f t="shared" si="3"/>
        <v>32013.100000000002</v>
      </c>
    </row>
    <row r="205" spans="1:9" hidden="1" x14ac:dyDescent="0.35">
      <c r="A205" s="110">
        <v>1101807</v>
      </c>
      <c r="B205" s="111"/>
      <c r="C205" s="111" t="s">
        <v>269</v>
      </c>
      <c r="D205" s="110" t="s">
        <v>63</v>
      </c>
      <c r="E205" s="111" t="s">
        <v>272</v>
      </c>
      <c r="F205" s="112"/>
      <c r="G205" s="113">
        <v>548796</v>
      </c>
      <c r="H205" s="113">
        <v>320131</v>
      </c>
      <c r="I205" s="118">
        <f t="shared" si="3"/>
        <v>32013.100000000002</v>
      </c>
    </row>
    <row r="206" spans="1:9" hidden="1" x14ac:dyDescent="0.35">
      <c r="A206" s="110">
        <v>1100810</v>
      </c>
      <c r="B206" s="111">
        <v>39520</v>
      </c>
      <c r="C206" s="111" t="s">
        <v>273</v>
      </c>
      <c r="D206" s="110" t="s">
        <v>63</v>
      </c>
      <c r="E206" s="111" t="s">
        <v>274</v>
      </c>
      <c r="F206" s="112"/>
      <c r="G206" s="113">
        <v>742400</v>
      </c>
      <c r="H206" s="113">
        <v>0</v>
      </c>
      <c r="I206" s="118">
        <f t="shared" si="3"/>
        <v>0</v>
      </c>
    </row>
    <row r="207" spans="1:9" hidden="1" x14ac:dyDescent="0.35">
      <c r="A207" s="110">
        <v>1101093</v>
      </c>
      <c r="B207" s="111">
        <v>10601</v>
      </c>
      <c r="C207" s="111" t="s">
        <v>200</v>
      </c>
      <c r="D207" s="110" t="s">
        <v>63</v>
      </c>
      <c r="E207" s="111" t="s">
        <v>275</v>
      </c>
      <c r="F207" s="111" t="s">
        <v>276</v>
      </c>
      <c r="G207" s="113">
        <v>78415</v>
      </c>
      <c r="H207" s="113">
        <v>0</v>
      </c>
      <c r="I207" s="118">
        <f t="shared" si="3"/>
        <v>0</v>
      </c>
    </row>
    <row r="208" spans="1:9" hidden="1" x14ac:dyDescent="0.35">
      <c r="A208" s="110">
        <v>1100629</v>
      </c>
      <c r="B208" s="111">
        <v>25144</v>
      </c>
      <c r="C208" s="111" t="s">
        <v>75</v>
      </c>
      <c r="D208" s="110" t="s">
        <v>63</v>
      </c>
      <c r="E208" s="111" t="s">
        <v>277</v>
      </c>
      <c r="F208" s="111" t="s">
        <v>278</v>
      </c>
      <c r="G208" s="113">
        <v>883695</v>
      </c>
      <c r="H208" s="113">
        <v>0</v>
      </c>
      <c r="I208" s="118">
        <f t="shared" si="3"/>
        <v>0</v>
      </c>
    </row>
    <row r="209" spans="1:9" hidden="1" x14ac:dyDescent="0.35">
      <c r="A209" s="110">
        <v>1100811</v>
      </c>
      <c r="B209" s="111">
        <v>36746</v>
      </c>
      <c r="C209" s="111" t="s">
        <v>91</v>
      </c>
      <c r="D209" s="110" t="s">
        <v>63</v>
      </c>
      <c r="E209" s="111" t="s">
        <v>279</v>
      </c>
      <c r="F209" s="112"/>
      <c r="G209" s="113">
        <v>1166249</v>
      </c>
      <c r="H209" s="113">
        <v>0</v>
      </c>
      <c r="I209" s="118">
        <f t="shared" si="3"/>
        <v>0</v>
      </c>
    </row>
    <row r="210" spans="1:9" hidden="1" x14ac:dyDescent="0.35">
      <c r="A210" s="110">
        <v>1100753</v>
      </c>
      <c r="B210" s="111">
        <v>36747</v>
      </c>
      <c r="C210" s="111" t="s">
        <v>91</v>
      </c>
      <c r="D210" s="110" t="s">
        <v>63</v>
      </c>
      <c r="E210" s="111" t="s">
        <v>279</v>
      </c>
      <c r="F210" s="112"/>
      <c r="G210" s="113">
        <v>1166249</v>
      </c>
      <c r="H210" s="113">
        <v>0</v>
      </c>
      <c r="I210" s="118">
        <f t="shared" si="3"/>
        <v>0</v>
      </c>
    </row>
    <row r="211" spans="1:9" hidden="1" x14ac:dyDescent="0.35">
      <c r="A211" s="110">
        <v>1100812</v>
      </c>
      <c r="B211" s="111">
        <v>69262</v>
      </c>
      <c r="C211" s="111" t="s">
        <v>82</v>
      </c>
      <c r="D211" s="110" t="s">
        <v>63</v>
      </c>
      <c r="E211" s="111" t="s">
        <v>280</v>
      </c>
      <c r="F211" s="111" t="s">
        <v>281</v>
      </c>
      <c r="G211" s="113">
        <v>684400</v>
      </c>
      <c r="H211" s="113">
        <v>604553</v>
      </c>
      <c r="I211" s="118">
        <f t="shared" si="3"/>
        <v>60455.3</v>
      </c>
    </row>
    <row r="212" spans="1:9" hidden="1" x14ac:dyDescent="0.35">
      <c r="A212" s="110">
        <v>1101875</v>
      </c>
      <c r="B212" s="111">
        <v>69273</v>
      </c>
      <c r="C212" s="111" t="s">
        <v>82</v>
      </c>
      <c r="D212" s="110" t="s">
        <v>63</v>
      </c>
      <c r="E212" s="111" t="s">
        <v>280</v>
      </c>
      <c r="F212" s="111" t="s">
        <v>282</v>
      </c>
      <c r="G212" s="113">
        <v>684400</v>
      </c>
      <c r="H212" s="113">
        <v>604553</v>
      </c>
      <c r="I212" s="118">
        <f t="shared" si="3"/>
        <v>60455.3</v>
      </c>
    </row>
    <row r="213" spans="1:9" hidden="1" x14ac:dyDescent="0.35">
      <c r="A213" s="110">
        <v>1100616</v>
      </c>
      <c r="B213" s="111">
        <v>69272</v>
      </c>
      <c r="C213" s="111" t="s">
        <v>82</v>
      </c>
      <c r="D213" s="110" t="s">
        <v>63</v>
      </c>
      <c r="E213" s="111" t="s">
        <v>280</v>
      </c>
      <c r="F213" s="111" t="s">
        <v>283</v>
      </c>
      <c r="G213" s="113">
        <v>684400</v>
      </c>
      <c r="H213" s="113">
        <v>604553</v>
      </c>
      <c r="I213" s="118">
        <f t="shared" si="3"/>
        <v>60455.3</v>
      </c>
    </row>
    <row r="214" spans="1:9" hidden="1" x14ac:dyDescent="0.35">
      <c r="A214" s="110">
        <v>1100617</v>
      </c>
      <c r="B214" s="111">
        <v>69271</v>
      </c>
      <c r="C214" s="111" t="s">
        <v>82</v>
      </c>
      <c r="D214" s="110" t="s">
        <v>63</v>
      </c>
      <c r="E214" s="111" t="s">
        <v>280</v>
      </c>
      <c r="F214" s="111" t="s">
        <v>284</v>
      </c>
      <c r="G214" s="113">
        <v>684400</v>
      </c>
      <c r="H214" s="113">
        <v>604553</v>
      </c>
      <c r="I214" s="118">
        <f t="shared" si="3"/>
        <v>60455.3</v>
      </c>
    </row>
    <row r="215" spans="1:9" hidden="1" x14ac:dyDescent="0.35">
      <c r="A215" s="110">
        <v>1100618</v>
      </c>
      <c r="B215" s="111">
        <v>69270</v>
      </c>
      <c r="C215" s="111" t="s">
        <v>82</v>
      </c>
      <c r="D215" s="110" t="s">
        <v>63</v>
      </c>
      <c r="E215" s="111" t="s">
        <v>280</v>
      </c>
      <c r="F215" s="111" t="s">
        <v>285</v>
      </c>
      <c r="G215" s="113">
        <v>684400</v>
      </c>
      <c r="H215" s="113">
        <v>604553</v>
      </c>
      <c r="I215" s="118">
        <f t="shared" si="3"/>
        <v>60455.3</v>
      </c>
    </row>
    <row r="216" spans="1:9" hidden="1" x14ac:dyDescent="0.35">
      <c r="A216" s="110">
        <v>1100621</v>
      </c>
      <c r="B216" s="111">
        <v>69269</v>
      </c>
      <c r="C216" s="111" t="s">
        <v>82</v>
      </c>
      <c r="D216" s="110" t="s">
        <v>63</v>
      </c>
      <c r="E216" s="111" t="s">
        <v>280</v>
      </c>
      <c r="F216" s="111" t="s">
        <v>286</v>
      </c>
      <c r="G216" s="113">
        <v>684400</v>
      </c>
      <c r="H216" s="113">
        <v>604553</v>
      </c>
      <c r="I216" s="118">
        <f t="shared" si="3"/>
        <v>60455.3</v>
      </c>
    </row>
    <row r="217" spans="1:9" hidden="1" x14ac:dyDescent="0.35">
      <c r="A217" s="110">
        <v>1100623</v>
      </c>
      <c r="B217" s="111">
        <v>69268</v>
      </c>
      <c r="C217" s="111" t="s">
        <v>82</v>
      </c>
      <c r="D217" s="110" t="s">
        <v>63</v>
      </c>
      <c r="E217" s="111" t="s">
        <v>280</v>
      </c>
      <c r="F217" s="111" t="s">
        <v>287</v>
      </c>
      <c r="G217" s="113">
        <v>684400</v>
      </c>
      <c r="H217" s="113">
        <v>604553</v>
      </c>
      <c r="I217" s="118">
        <f t="shared" si="3"/>
        <v>60455.3</v>
      </c>
    </row>
    <row r="218" spans="1:9" hidden="1" x14ac:dyDescent="0.35">
      <c r="A218" s="110">
        <v>1100745</v>
      </c>
      <c r="B218" s="111">
        <v>69267</v>
      </c>
      <c r="C218" s="111" t="s">
        <v>82</v>
      </c>
      <c r="D218" s="110" t="s">
        <v>63</v>
      </c>
      <c r="E218" s="111" t="s">
        <v>280</v>
      </c>
      <c r="F218" s="111" t="s">
        <v>288</v>
      </c>
      <c r="G218" s="113">
        <v>684400</v>
      </c>
      <c r="H218" s="113">
        <v>604553</v>
      </c>
      <c r="I218" s="118">
        <f t="shared" si="3"/>
        <v>60455.3</v>
      </c>
    </row>
    <row r="219" spans="1:9" hidden="1" x14ac:dyDescent="0.35">
      <c r="A219" s="110">
        <v>1100793</v>
      </c>
      <c r="B219" s="111">
        <v>69266</v>
      </c>
      <c r="C219" s="111" t="s">
        <v>82</v>
      </c>
      <c r="D219" s="110" t="s">
        <v>63</v>
      </c>
      <c r="E219" s="111" t="s">
        <v>280</v>
      </c>
      <c r="F219" s="111" t="s">
        <v>289</v>
      </c>
      <c r="G219" s="113">
        <v>684400</v>
      </c>
      <c r="H219" s="113">
        <v>604553</v>
      </c>
      <c r="I219" s="118">
        <f t="shared" si="3"/>
        <v>60455.3</v>
      </c>
    </row>
    <row r="220" spans="1:9" hidden="1" x14ac:dyDescent="0.35">
      <c r="A220" s="110">
        <v>1100794</v>
      </c>
      <c r="B220" s="111">
        <v>69265</v>
      </c>
      <c r="C220" s="111" t="s">
        <v>82</v>
      </c>
      <c r="D220" s="110" t="s">
        <v>63</v>
      </c>
      <c r="E220" s="111" t="s">
        <v>280</v>
      </c>
      <c r="F220" s="111" t="s">
        <v>290</v>
      </c>
      <c r="G220" s="113">
        <v>684400</v>
      </c>
      <c r="H220" s="113">
        <v>604553</v>
      </c>
      <c r="I220" s="118">
        <f t="shared" si="3"/>
        <v>60455.3</v>
      </c>
    </row>
    <row r="221" spans="1:9" hidden="1" x14ac:dyDescent="0.35">
      <c r="A221" s="110">
        <v>1100625</v>
      </c>
      <c r="B221" s="111">
        <v>69264</v>
      </c>
      <c r="C221" s="111" t="s">
        <v>82</v>
      </c>
      <c r="D221" s="110" t="s">
        <v>63</v>
      </c>
      <c r="E221" s="111" t="s">
        <v>280</v>
      </c>
      <c r="F221" s="111" t="s">
        <v>291</v>
      </c>
      <c r="G221" s="113">
        <v>684400</v>
      </c>
      <c r="H221" s="113">
        <v>604553</v>
      </c>
      <c r="I221" s="118">
        <f t="shared" si="3"/>
        <v>60455.3</v>
      </c>
    </row>
    <row r="222" spans="1:9" hidden="1" x14ac:dyDescent="0.35">
      <c r="A222" s="110">
        <v>1100795</v>
      </c>
      <c r="B222" s="111">
        <v>69263</v>
      </c>
      <c r="C222" s="111" t="s">
        <v>82</v>
      </c>
      <c r="D222" s="110" t="s">
        <v>63</v>
      </c>
      <c r="E222" s="111" t="s">
        <v>280</v>
      </c>
      <c r="F222" s="111" t="s">
        <v>292</v>
      </c>
      <c r="G222" s="113">
        <v>684400</v>
      </c>
      <c r="H222" s="113">
        <v>604553</v>
      </c>
      <c r="I222" s="118">
        <f t="shared" si="3"/>
        <v>60455.3</v>
      </c>
    </row>
    <row r="223" spans="1:9" hidden="1" x14ac:dyDescent="0.35">
      <c r="A223" s="110">
        <v>1100796</v>
      </c>
      <c r="B223" s="111">
        <v>34445</v>
      </c>
      <c r="C223" s="111" t="s">
        <v>138</v>
      </c>
      <c r="D223" s="110" t="s">
        <v>63</v>
      </c>
      <c r="E223" s="111" t="s">
        <v>293</v>
      </c>
      <c r="F223" s="112"/>
      <c r="G223" s="113">
        <v>167756</v>
      </c>
      <c r="H223" s="113">
        <v>0</v>
      </c>
      <c r="I223" s="118">
        <f t="shared" si="3"/>
        <v>0</v>
      </c>
    </row>
    <row r="224" spans="1:9" hidden="1" x14ac:dyDescent="0.35">
      <c r="A224" s="110">
        <v>1100797</v>
      </c>
      <c r="B224" s="111">
        <v>34429</v>
      </c>
      <c r="C224" s="111" t="s">
        <v>138</v>
      </c>
      <c r="D224" s="110" t="s">
        <v>63</v>
      </c>
      <c r="E224" s="111" t="s">
        <v>294</v>
      </c>
      <c r="F224" s="111" t="s">
        <v>295</v>
      </c>
      <c r="G224" s="113">
        <v>445202</v>
      </c>
      <c r="H224" s="113">
        <v>0</v>
      </c>
      <c r="I224" s="118">
        <f t="shared" si="3"/>
        <v>0</v>
      </c>
    </row>
    <row r="225" spans="1:9" hidden="1" x14ac:dyDescent="0.35">
      <c r="A225" s="110">
        <v>1101870</v>
      </c>
      <c r="B225" s="111">
        <v>34442</v>
      </c>
      <c r="C225" s="111" t="s">
        <v>138</v>
      </c>
      <c r="D225" s="110" t="s">
        <v>63</v>
      </c>
      <c r="E225" s="111" t="s">
        <v>296</v>
      </c>
      <c r="F225" s="111" t="s">
        <v>297</v>
      </c>
      <c r="G225" s="113">
        <v>445202</v>
      </c>
      <c r="H225" s="113">
        <v>0</v>
      </c>
      <c r="I225" s="118">
        <f t="shared" si="3"/>
        <v>0</v>
      </c>
    </row>
    <row r="226" spans="1:9" hidden="1" x14ac:dyDescent="0.35">
      <c r="A226" s="110">
        <v>1100790</v>
      </c>
      <c r="B226" s="111">
        <v>25102</v>
      </c>
      <c r="C226" s="111" t="s">
        <v>138</v>
      </c>
      <c r="D226" s="110" t="s">
        <v>63</v>
      </c>
      <c r="E226" s="111" t="s">
        <v>298</v>
      </c>
      <c r="F226" s="111" t="s">
        <v>299</v>
      </c>
      <c r="G226" s="113">
        <v>445202</v>
      </c>
      <c r="H226" s="113">
        <v>0</v>
      </c>
      <c r="I226" s="118">
        <f t="shared" si="3"/>
        <v>0</v>
      </c>
    </row>
    <row r="227" spans="1:9" hidden="1" x14ac:dyDescent="0.35">
      <c r="A227" s="110">
        <v>1100789</v>
      </c>
      <c r="B227" s="111">
        <v>60915</v>
      </c>
      <c r="C227" s="111" t="s">
        <v>120</v>
      </c>
      <c r="D227" s="110" t="s">
        <v>63</v>
      </c>
      <c r="E227" s="111" t="s">
        <v>300</v>
      </c>
      <c r="F227" s="111" t="s">
        <v>301</v>
      </c>
      <c r="G227" s="113">
        <v>751306</v>
      </c>
      <c r="H227" s="113">
        <v>525915</v>
      </c>
      <c r="I227" s="118">
        <f t="shared" si="3"/>
        <v>52591.5</v>
      </c>
    </row>
    <row r="228" spans="1:9" hidden="1" x14ac:dyDescent="0.35">
      <c r="A228" s="110">
        <v>1101078</v>
      </c>
      <c r="B228" s="111">
        <v>25105</v>
      </c>
      <c r="C228" s="111" t="s">
        <v>302</v>
      </c>
      <c r="D228" s="110" t="s">
        <v>63</v>
      </c>
      <c r="E228" s="111" t="s">
        <v>303</v>
      </c>
      <c r="F228" s="111">
        <v>378057</v>
      </c>
      <c r="G228" s="113">
        <v>2145788</v>
      </c>
      <c r="H228" s="113">
        <v>0</v>
      </c>
      <c r="I228" s="118">
        <f t="shared" si="3"/>
        <v>0</v>
      </c>
    </row>
    <row r="229" spans="1:9" hidden="1" x14ac:dyDescent="0.35">
      <c r="A229" s="110">
        <v>1100598</v>
      </c>
      <c r="B229" s="111"/>
      <c r="C229" s="111" t="s">
        <v>304</v>
      </c>
      <c r="D229" s="110" t="s">
        <v>63</v>
      </c>
      <c r="E229" s="111" t="s">
        <v>305</v>
      </c>
      <c r="F229" s="112"/>
      <c r="G229" s="113">
        <v>884774</v>
      </c>
      <c r="H229" s="113">
        <v>132715</v>
      </c>
      <c r="I229" s="118">
        <f t="shared" si="3"/>
        <v>13271.5</v>
      </c>
    </row>
    <row r="230" spans="1:9" hidden="1" x14ac:dyDescent="0.35">
      <c r="A230" s="110">
        <v>1101064</v>
      </c>
      <c r="B230" s="111"/>
      <c r="C230" s="111" t="s">
        <v>304</v>
      </c>
      <c r="D230" s="110" t="s">
        <v>63</v>
      </c>
      <c r="E230" s="111" t="s">
        <v>306</v>
      </c>
      <c r="F230" s="112"/>
      <c r="G230" s="113">
        <v>921335</v>
      </c>
      <c r="H230" s="113">
        <v>138200</v>
      </c>
      <c r="I230" s="118">
        <f t="shared" si="3"/>
        <v>13820</v>
      </c>
    </row>
    <row r="231" spans="1:9" hidden="1" x14ac:dyDescent="0.35">
      <c r="A231" s="110">
        <v>1101065</v>
      </c>
      <c r="B231" s="111"/>
      <c r="C231" s="111" t="s">
        <v>304</v>
      </c>
      <c r="D231" s="110" t="s">
        <v>63</v>
      </c>
      <c r="E231" s="111" t="s">
        <v>307</v>
      </c>
      <c r="F231" s="112"/>
      <c r="G231" s="113">
        <v>78091</v>
      </c>
      <c r="H231" s="113">
        <v>11714</v>
      </c>
      <c r="I231" s="118">
        <f t="shared" si="3"/>
        <v>1171.4000000000001</v>
      </c>
    </row>
    <row r="232" spans="1:9" hidden="1" x14ac:dyDescent="0.35">
      <c r="A232" s="110">
        <v>1101066</v>
      </c>
      <c r="B232" s="111">
        <v>66437</v>
      </c>
      <c r="C232" s="111" t="s">
        <v>308</v>
      </c>
      <c r="D232" s="110" t="s">
        <v>63</v>
      </c>
      <c r="E232" s="111" t="s">
        <v>309</v>
      </c>
      <c r="F232" s="112"/>
      <c r="G232" s="113">
        <v>26132132</v>
      </c>
      <c r="H232" s="113">
        <v>20470170</v>
      </c>
      <c r="I232" s="118">
        <f t="shared" si="3"/>
        <v>2047017</v>
      </c>
    </row>
    <row r="233" spans="1:9" hidden="1" x14ac:dyDescent="0.35">
      <c r="A233" s="110">
        <v>1101067</v>
      </c>
      <c r="B233" s="111">
        <v>42788</v>
      </c>
      <c r="C233" s="111" t="s">
        <v>310</v>
      </c>
      <c r="D233" s="110" t="s">
        <v>63</v>
      </c>
      <c r="E233" s="111" t="s">
        <v>311</v>
      </c>
      <c r="F233" s="112"/>
      <c r="G233" s="113">
        <v>10150000</v>
      </c>
      <c r="H233" s="113">
        <v>0</v>
      </c>
      <c r="I233" s="118">
        <f t="shared" si="3"/>
        <v>0</v>
      </c>
    </row>
    <row r="234" spans="1:9" hidden="1" x14ac:dyDescent="0.35">
      <c r="A234" s="110">
        <v>1101063</v>
      </c>
      <c r="B234" s="111">
        <v>25038</v>
      </c>
      <c r="C234" s="111" t="s">
        <v>312</v>
      </c>
      <c r="D234" s="110" t="s">
        <v>63</v>
      </c>
      <c r="E234" s="111" t="s">
        <v>313</v>
      </c>
      <c r="F234" s="111" t="s">
        <v>314</v>
      </c>
      <c r="G234" s="113">
        <v>12756628</v>
      </c>
      <c r="H234" s="113">
        <v>0</v>
      </c>
      <c r="I234" s="118">
        <f t="shared" si="3"/>
        <v>0</v>
      </c>
    </row>
    <row r="235" spans="1:9" hidden="1" x14ac:dyDescent="0.35">
      <c r="A235" s="110">
        <v>1100599</v>
      </c>
      <c r="B235" s="111"/>
      <c r="C235" s="111" t="s">
        <v>308</v>
      </c>
      <c r="D235" s="110" t="s">
        <v>63</v>
      </c>
      <c r="E235" s="111" t="s">
        <v>315</v>
      </c>
      <c r="F235" s="112"/>
      <c r="G235" s="113">
        <v>928696</v>
      </c>
      <c r="H235" s="113">
        <v>727478</v>
      </c>
      <c r="I235" s="118">
        <f t="shared" si="3"/>
        <v>72747.8</v>
      </c>
    </row>
    <row r="236" spans="1:9" hidden="1" x14ac:dyDescent="0.35">
      <c r="A236" s="110">
        <v>1101068</v>
      </c>
      <c r="B236" s="111"/>
      <c r="C236" s="111" t="s">
        <v>308</v>
      </c>
      <c r="D236" s="110" t="s">
        <v>63</v>
      </c>
      <c r="E236" s="111" t="s">
        <v>315</v>
      </c>
      <c r="F236" s="112"/>
      <c r="G236" s="113">
        <v>928696</v>
      </c>
      <c r="H236" s="113">
        <v>727478</v>
      </c>
      <c r="I236" s="118">
        <f t="shared" si="3"/>
        <v>72747.8</v>
      </c>
    </row>
    <row r="237" spans="1:9" hidden="1" x14ac:dyDescent="0.35">
      <c r="A237" s="110">
        <v>1101069</v>
      </c>
      <c r="B237" s="111"/>
      <c r="C237" s="111" t="s">
        <v>308</v>
      </c>
      <c r="D237" s="110" t="s">
        <v>63</v>
      </c>
      <c r="E237" s="111" t="s">
        <v>315</v>
      </c>
      <c r="F237" s="112"/>
      <c r="G237" s="113">
        <v>928696</v>
      </c>
      <c r="H237" s="113">
        <v>727478</v>
      </c>
      <c r="I237" s="118">
        <f t="shared" si="3"/>
        <v>72747.8</v>
      </c>
    </row>
    <row r="238" spans="1:9" hidden="1" x14ac:dyDescent="0.35">
      <c r="A238" s="110">
        <v>1100602</v>
      </c>
      <c r="B238" s="111"/>
      <c r="C238" s="111" t="s">
        <v>77</v>
      </c>
      <c r="D238" s="110" t="s">
        <v>63</v>
      </c>
      <c r="E238" s="111" t="s">
        <v>316</v>
      </c>
      <c r="F238" s="112"/>
      <c r="G238" s="113">
        <v>592760</v>
      </c>
      <c r="H238" s="113">
        <v>69155</v>
      </c>
      <c r="I238" s="118">
        <f t="shared" si="3"/>
        <v>6915.5</v>
      </c>
    </row>
    <row r="239" spans="1:9" hidden="1" x14ac:dyDescent="0.35">
      <c r="A239" s="110">
        <v>1101070</v>
      </c>
      <c r="B239" s="111">
        <v>34518</v>
      </c>
      <c r="C239" s="111" t="s">
        <v>317</v>
      </c>
      <c r="D239" s="110" t="s">
        <v>63</v>
      </c>
      <c r="E239" s="111" t="s">
        <v>318</v>
      </c>
      <c r="F239" s="112"/>
      <c r="G239" s="113">
        <v>5965746</v>
      </c>
      <c r="H239" s="113">
        <v>0</v>
      </c>
      <c r="I239" s="118">
        <f t="shared" si="3"/>
        <v>0</v>
      </c>
    </row>
    <row r="240" spans="1:9" hidden="1" x14ac:dyDescent="0.35">
      <c r="A240" s="110">
        <v>1101071</v>
      </c>
      <c r="B240" s="111">
        <v>34517</v>
      </c>
      <c r="C240" s="111" t="s">
        <v>67</v>
      </c>
      <c r="D240" s="110" t="s">
        <v>63</v>
      </c>
      <c r="E240" s="111" t="s">
        <v>319</v>
      </c>
      <c r="F240" s="112"/>
      <c r="G240" s="113">
        <v>2537004</v>
      </c>
      <c r="H240" s="113">
        <v>0</v>
      </c>
      <c r="I240" s="118">
        <f t="shared" si="3"/>
        <v>0</v>
      </c>
    </row>
    <row r="241" spans="1:9" hidden="1" x14ac:dyDescent="0.35">
      <c r="A241" s="110">
        <v>1101871</v>
      </c>
      <c r="B241" s="111">
        <v>58944</v>
      </c>
      <c r="C241" s="111" t="s">
        <v>320</v>
      </c>
      <c r="D241" s="110" t="s">
        <v>63</v>
      </c>
      <c r="E241" s="111" t="s">
        <v>321</v>
      </c>
      <c r="F241" s="112"/>
      <c r="G241" s="113">
        <v>904800</v>
      </c>
      <c r="H241" s="113">
        <v>497640</v>
      </c>
      <c r="I241" s="118">
        <f t="shared" si="3"/>
        <v>49764</v>
      </c>
    </row>
    <row r="242" spans="1:9" hidden="1" x14ac:dyDescent="0.35">
      <c r="A242" s="110">
        <v>1101872</v>
      </c>
      <c r="B242" s="111">
        <v>58945</v>
      </c>
      <c r="C242" s="111" t="s">
        <v>320</v>
      </c>
      <c r="D242" s="110" t="s">
        <v>63</v>
      </c>
      <c r="E242" s="111" t="s">
        <v>321</v>
      </c>
      <c r="F242" s="112"/>
      <c r="G242" s="113">
        <v>904800</v>
      </c>
      <c r="H242" s="113">
        <v>497640</v>
      </c>
      <c r="I242" s="118">
        <f t="shared" si="3"/>
        <v>49764</v>
      </c>
    </row>
    <row r="243" spans="1:9" hidden="1" x14ac:dyDescent="0.35">
      <c r="A243" s="110">
        <v>1000180</v>
      </c>
      <c r="B243" s="111">
        <v>52036</v>
      </c>
      <c r="C243" s="111" t="s">
        <v>304</v>
      </c>
      <c r="D243" s="110" t="s">
        <v>63</v>
      </c>
      <c r="E243" s="111" t="s">
        <v>322</v>
      </c>
      <c r="F243" s="112"/>
      <c r="G243" s="113">
        <v>2617866</v>
      </c>
      <c r="H243" s="113">
        <v>392681</v>
      </c>
      <c r="I243" s="118">
        <f t="shared" si="3"/>
        <v>39268.1</v>
      </c>
    </row>
    <row r="244" spans="1:9" hidden="1" x14ac:dyDescent="0.35">
      <c r="A244" s="110">
        <v>1101873</v>
      </c>
      <c r="B244" s="111">
        <v>50021</v>
      </c>
      <c r="C244" s="111" t="s">
        <v>323</v>
      </c>
      <c r="D244" s="110" t="s">
        <v>63</v>
      </c>
      <c r="E244" s="111" t="s">
        <v>324</v>
      </c>
      <c r="F244" s="112"/>
      <c r="G244" s="113">
        <v>1330520</v>
      </c>
      <c r="H244" s="113">
        <v>22175</v>
      </c>
      <c r="I244" s="118">
        <f t="shared" si="3"/>
        <v>2217.5</v>
      </c>
    </row>
    <row r="245" spans="1:9" hidden="1" x14ac:dyDescent="0.35">
      <c r="A245" s="110">
        <v>1101874</v>
      </c>
      <c r="B245" s="111">
        <v>28911</v>
      </c>
      <c r="C245" s="111" t="s">
        <v>325</v>
      </c>
      <c r="D245" s="110" t="s">
        <v>63</v>
      </c>
      <c r="E245" s="111" t="s">
        <v>326</v>
      </c>
      <c r="F245" s="112"/>
      <c r="G245" s="113">
        <v>4126410</v>
      </c>
      <c r="H245" s="113">
        <v>0</v>
      </c>
      <c r="I245" s="118">
        <f t="shared" si="3"/>
        <v>0</v>
      </c>
    </row>
    <row r="246" spans="1:9" hidden="1" x14ac:dyDescent="0.35">
      <c r="A246" s="110">
        <v>1100802</v>
      </c>
      <c r="B246" s="111">
        <v>34407</v>
      </c>
      <c r="C246" s="111" t="s">
        <v>327</v>
      </c>
      <c r="D246" s="110" t="s">
        <v>63</v>
      </c>
      <c r="E246" s="111" t="s">
        <v>328</v>
      </c>
      <c r="F246" s="112"/>
      <c r="G246" s="113">
        <v>4895335</v>
      </c>
      <c r="H246" s="113">
        <v>0</v>
      </c>
      <c r="I246" s="118">
        <f t="shared" si="3"/>
        <v>0</v>
      </c>
    </row>
    <row r="247" spans="1:9" hidden="1" x14ac:dyDescent="0.35">
      <c r="A247" s="110">
        <v>1101879</v>
      </c>
      <c r="B247" s="111">
        <v>53909</v>
      </c>
      <c r="C247" s="111" t="s">
        <v>329</v>
      </c>
      <c r="D247" s="110" t="s">
        <v>63</v>
      </c>
      <c r="E247" s="111" t="s">
        <v>330</v>
      </c>
      <c r="F247" s="112"/>
      <c r="G247" s="113">
        <v>13920000</v>
      </c>
      <c r="H247" s="113">
        <v>2320000</v>
      </c>
      <c r="I247" s="118">
        <f t="shared" si="3"/>
        <v>232000</v>
      </c>
    </row>
    <row r="248" spans="1:9" hidden="1" x14ac:dyDescent="0.35">
      <c r="A248" s="110">
        <v>1101072</v>
      </c>
      <c r="B248" s="111">
        <v>60908</v>
      </c>
      <c r="C248" s="111" t="s">
        <v>181</v>
      </c>
      <c r="D248" s="110" t="s">
        <v>63</v>
      </c>
      <c r="E248" s="111" t="s">
        <v>331</v>
      </c>
      <c r="F248" s="111">
        <v>11461</v>
      </c>
      <c r="G248" s="113">
        <v>15415240</v>
      </c>
      <c r="H248" s="113">
        <v>7450699</v>
      </c>
      <c r="I248" s="118">
        <f t="shared" si="3"/>
        <v>745069.9</v>
      </c>
    </row>
    <row r="249" spans="1:9" hidden="1" x14ac:dyDescent="0.35">
      <c r="A249" s="110">
        <v>1101073</v>
      </c>
      <c r="B249" s="111">
        <v>25007</v>
      </c>
      <c r="C249" s="111" t="s">
        <v>130</v>
      </c>
      <c r="D249" s="110" t="s">
        <v>63</v>
      </c>
      <c r="E249" s="111" t="s">
        <v>332</v>
      </c>
      <c r="F249" s="111" t="s">
        <v>333</v>
      </c>
      <c r="G249" s="113">
        <v>113548539</v>
      </c>
      <c r="H249" s="113">
        <v>0</v>
      </c>
      <c r="I249" s="118">
        <f t="shared" si="3"/>
        <v>0</v>
      </c>
    </row>
    <row r="250" spans="1:9" hidden="1" x14ac:dyDescent="0.35">
      <c r="A250" s="110">
        <v>1101074</v>
      </c>
      <c r="B250" s="111">
        <v>25004</v>
      </c>
      <c r="C250" s="111" t="s">
        <v>200</v>
      </c>
      <c r="D250" s="110" t="s">
        <v>63</v>
      </c>
      <c r="E250" s="111" t="s">
        <v>334</v>
      </c>
      <c r="F250" s="111">
        <v>13917</v>
      </c>
      <c r="G250" s="113">
        <v>110709</v>
      </c>
      <c r="H250" s="113">
        <v>0</v>
      </c>
      <c r="I250" s="118">
        <f t="shared" si="3"/>
        <v>0</v>
      </c>
    </row>
    <row r="251" spans="1:9" hidden="1" x14ac:dyDescent="0.35">
      <c r="A251" s="110">
        <v>1101075</v>
      </c>
      <c r="B251" s="111">
        <v>53182</v>
      </c>
      <c r="C251" s="111" t="s">
        <v>335</v>
      </c>
      <c r="D251" s="110" t="s">
        <v>63</v>
      </c>
      <c r="E251" s="111" t="s">
        <v>336</v>
      </c>
      <c r="F251" s="112"/>
      <c r="G251" s="113">
        <v>596008</v>
      </c>
      <c r="H251" s="113">
        <v>0</v>
      </c>
      <c r="I251" s="118">
        <f t="shared" si="3"/>
        <v>0</v>
      </c>
    </row>
    <row r="252" spans="1:9" hidden="1" x14ac:dyDescent="0.35">
      <c r="A252" s="110">
        <v>1101077</v>
      </c>
      <c r="B252" s="111">
        <v>53180</v>
      </c>
      <c r="C252" s="111" t="s">
        <v>335</v>
      </c>
      <c r="D252" s="110" t="s">
        <v>63</v>
      </c>
      <c r="E252" s="111" t="s">
        <v>337</v>
      </c>
      <c r="F252" s="111">
        <v>80115119</v>
      </c>
      <c r="G252" s="113">
        <v>596008</v>
      </c>
      <c r="H252" s="113">
        <v>0</v>
      </c>
      <c r="I252" s="118">
        <f t="shared" si="3"/>
        <v>0</v>
      </c>
    </row>
    <row r="253" spans="1:9" hidden="1" x14ac:dyDescent="0.35">
      <c r="A253" s="110">
        <v>1100604</v>
      </c>
      <c r="B253" s="111">
        <v>53179</v>
      </c>
      <c r="C253" s="111" t="s">
        <v>338</v>
      </c>
      <c r="D253" s="110" t="s">
        <v>63</v>
      </c>
      <c r="E253" s="111" t="s">
        <v>339</v>
      </c>
      <c r="F253" s="111">
        <v>80115117</v>
      </c>
      <c r="G253" s="113">
        <v>193256</v>
      </c>
      <c r="H253" s="113">
        <v>0</v>
      </c>
      <c r="I253" s="118">
        <f t="shared" si="3"/>
        <v>0</v>
      </c>
    </row>
    <row r="254" spans="1:9" hidden="1" x14ac:dyDescent="0.35">
      <c r="A254" s="110">
        <v>1100603</v>
      </c>
      <c r="B254" s="111">
        <v>25093</v>
      </c>
      <c r="C254" s="111" t="s">
        <v>340</v>
      </c>
      <c r="D254" s="110" t="s">
        <v>63</v>
      </c>
      <c r="E254" s="111" t="s">
        <v>341</v>
      </c>
      <c r="F254" s="112"/>
      <c r="G254" s="113">
        <v>2881383</v>
      </c>
      <c r="H254" s="113">
        <v>0</v>
      </c>
      <c r="I254" s="118">
        <f t="shared" si="3"/>
        <v>0</v>
      </c>
    </row>
    <row r="255" spans="1:9" hidden="1" x14ac:dyDescent="0.35">
      <c r="A255" s="110">
        <v>1101076</v>
      </c>
      <c r="B255" s="111">
        <v>54272</v>
      </c>
      <c r="C255" s="111" t="s">
        <v>342</v>
      </c>
      <c r="D255" s="110" t="s">
        <v>63</v>
      </c>
      <c r="E255" s="111" t="s">
        <v>343</v>
      </c>
      <c r="F255" s="112"/>
      <c r="G255" s="113">
        <v>53650000</v>
      </c>
      <c r="H255" s="113">
        <v>12518333</v>
      </c>
      <c r="I255" s="118">
        <f t="shared" si="3"/>
        <v>1251833.3</v>
      </c>
    </row>
    <row r="256" spans="1:9" hidden="1" x14ac:dyDescent="0.35">
      <c r="A256" s="110">
        <v>1101547</v>
      </c>
      <c r="B256" s="111">
        <v>32497</v>
      </c>
      <c r="C256" s="111" t="s">
        <v>73</v>
      </c>
      <c r="D256" s="110" t="s">
        <v>344</v>
      </c>
      <c r="E256" s="111" t="s">
        <v>345</v>
      </c>
      <c r="F256" s="111">
        <v>440936</v>
      </c>
      <c r="G256" s="113">
        <v>954389</v>
      </c>
      <c r="H256" s="113">
        <v>0</v>
      </c>
      <c r="I256" s="118">
        <f t="shared" si="3"/>
        <v>0</v>
      </c>
    </row>
    <row r="257" spans="1:9" hidden="1" x14ac:dyDescent="0.35">
      <c r="A257" s="110">
        <v>1101548</v>
      </c>
      <c r="B257" s="111">
        <v>32496</v>
      </c>
      <c r="C257" s="111" t="s">
        <v>346</v>
      </c>
      <c r="D257" s="110" t="s">
        <v>344</v>
      </c>
      <c r="E257" s="111" t="s">
        <v>345</v>
      </c>
      <c r="F257" s="112"/>
      <c r="G257" s="113">
        <v>155282</v>
      </c>
      <c r="H257" s="113">
        <v>0</v>
      </c>
      <c r="I257" s="118">
        <f t="shared" si="3"/>
        <v>0</v>
      </c>
    </row>
    <row r="258" spans="1:9" hidden="1" x14ac:dyDescent="0.35">
      <c r="A258" s="110">
        <v>1100357</v>
      </c>
      <c r="B258" s="111">
        <v>60113</v>
      </c>
      <c r="C258" s="111" t="s">
        <v>347</v>
      </c>
      <c r="D258" s="110" t="s">
        <v>344</v>
      </c>
      <c r="E258" s="111" t="s">
        <v>348</v>
      </c>
      <c r="F258" s="111">
        <v>140224001</v>
      </c>
      <c r="G258" s="113">
        <v>4582000</v>
      </c>
      <c r="H258" s="113">
        <v>2749200</v>
      </c>
      <c r="I258" s="118">
        <f t="shared" ref="I258:I321" si="4">+H258*0.1</f>
        <v>274920</v>
      </c>
    </row>
    <row r="259" spans="1:9" hidden="1" x14ac:dyDescent="0.35">
      <c r="A259" s="110">
        <v>1303430</v>
      </c>
      <c r="B259" s="111">
        <v>50648</v>
      </c>
      <c r="C259" s="111" t="s">
        <v>349</v>
      </c>
      <c r="D259" s="110" t="s">
        <v>344</v>
      </c>
      <c r="E259" s="111" t="s">
        <v>350</v>
      </c>
      <c r="F259" s="112"/>
      <c r="G259" s="113">
        <v>600222</v>
      </c>
      <c r="H259" s="113">
        <v>30013</v>
      </c>
      <c r="I259" s="118">
        <f t="shared" si="4"/>
        <v>3001.3</v>
      </c>
    </row>
    <row r="260" spans="1:9" hidden="1" x14ac:dyDescent="0.35">
      <c r="A260" s="110">
        <v>1100007</v>
      </c>
      <c r="B260" s="111"/>
      <c r="C260" s="111" t="s">
        <v>89</v>
      </c>
      <c r="D260" s="110" t="s">
        <v>344</v>
      </c>
      <c r="E260" s="111" t="s">
        <v>351</v>
      </c>
      <c r="F260" s="112"/>
      <c r="G260" s="113">
        <v>1100954</v>
      </c>
      <c r="H260" s="113">
        <v>1009208</v>
      </c>
      <c r="I260" s="118">
        <f t="shared" si="4"/>
        <v>100920.8</v>
      </c>
    </row>
    <row r="261" spans="1:9" hidden="1" x14ac:dyDescent="0.35">
      <c r="A261" s="110">
        <v>1100158</v>
      </c>
      <c r="B261" s="111">
        <v>53896</v>
      </c>
      <c r="C261" s="111" t="s">
        <v>352</v>
      </c>
      <c r="D261" s="110" t="s">
        <v>344</v>
      </c>
      <c r="E261" s="111" t="s">
        <v>353</v>
      </c>
      <c r="F261" s="112"/>
      <c r="G261" s="113">
        <v>841000</v>
      </c>
      <c r="H261" s="113">
        <v>490583</v>
      </c>
      <c r="I261" s="118">
        <f t="shared" si="4"/>
        <v>49058.3</v>
      </c>
    </row>
    <row r="262" spans="1:9" hidden="1" x14ac:dyDescent="0.35">
      <c r="A262" s="110">
        <v>1100005</v>
      </c>
      <c r="B262" s="111">
        <v>38689</v>
      </c>
      <c r="C262" s="111" t="s">
        <v>354</v>
      </c>
      <c r="D262" s="110" t="s">
        <v>344</v>
      </c>
      <c r="E262" s="111" t="s">
        <v>355</v>
      </c>
      <c r="F262" s="112"/>
      <c r="G262" s="113">
        <v>603200</v>
      </c>
      <c r="H262" s="113">
        <v>0</v>
      </c>
      <c r="I262" s="118">
        <f t="shared" si="4"/>
        <v>0</v>
      </c>
    </row>
    <row r="263" spans="1:9" hidden="1" x14ac:dyDescent="0.35">
      <c r="A263" s="110">
        <v>1101682</v>
      </c>
      <c r="B263" s="111">
        <v>55820</v>
      </c>
      <c r="C263" s="111" t="s">
        <v>356</v>
      </c>
      <c r="D263" s="110" t="s">
        <v>344</v>
      </c>
      <c r="E263" s="111" t="s">
        <v>357</v>
      </c>
      <c r="F263" s="112"/>
      <c r="G263" s="113">
        <v>841000</v>
      </c>
      <c r="H263" s="113">
        <v>525625</v>
      </c>
      <c r="I263" s="118">
        <f t="shared" si="4"/>
        <v>52562.5</v>
      </c>
    </row>
    <row r="264" spans="1:9" hidden="1" x14ac:dyDescent="0.35">
      <c r="A264" s="110">
        <v>1100737</v>
      </c>
      <c r="B264" s="111">
        <v>59415</v>
      </c>
      <c r="C264" s="111" t="s">
        <v>352</v>
      </c>
      <c r="D264" s="110" t="s">
        <v>344</v>
      </c>
      <c r="E264" s="111" t="s">
        <v>358</v>
      </c>
      <c r="F264" s="112"/>
      <c r="G264" s="113">
        <v>255200</v>
      </c>
      <c r="H264" s="113">
        <v>0</v>
      </c>
      <c r="I264" s="118">
        <f t="shared" si="4"/>
        <v>0</v>
      </c>
    </row>
    <row r="265" spans="1:9" hidden="1" x14ac:dyDescent="0.35">
      <c r="A265" s="110">
        <v>1101866</v>
      </c>
      <c r="B265" s="111">
        <v>60917</v>
      </c>
      <c r="C265" s="111" t="s">
        <v>359</v>
      </c>
      <c r="D265" s="110" t="s">
        <v>344</v>
      </c>
      <c r="E265" s="111" t="s">
        <v>360</v>
      </c>
      <c r="F265" s="111" t="s">
        <v>361</v>
      </c>
      <c r="G265" s="113">
        <v>3932400</v>
      </c>
      <c r="H265" s="113">
        <v>2752680</v>
      </c>
      <c r="I265" s="118">
        <f t="shared" si="4"/>
        <v>275268</v>
      </c>
    </row>
    <row r="266" spans="1:9" hidden="1" x14ac:dyDescent="0.35">
      <c r="A266" s="110">
        <v>1100738</v>
      </c>
      <c r="B266" s="111">
        <v>60916</v>
      </c>
      <c r="C266" s="111" t="s">
        <v>359</v>
      </c>
      <c r="D266" s="110" t="s">
        <v>344</v>
      </c>
      <c r="E266" s="111" t="s">
        <v>360</v>
      </c>
      <c r="F266" s="111" t="s">
        <v>362</v>
      </c>
      <c r="G266" s="113">
        <v>3932400</v>
      </c>
      <c r="H266" s="113">
        <v>2752680</v>
      </c>
      <c r="I266" s="118">
        <f t="shared" si="4"/>
        <v>275268</v>
      </c>
    </row>
    <row r="267" spans="1:9" hidden="1" x14ac:dyDescent="0.35">
      <c r="A267" s="110">
        <v>1100356</v>
      </c>
      <c r="B267" s="111">
        <v>32486</v>
      </c>
      <c r="C267" s="111" t="s">
        <v>363</v>
      </c>
      <c r="D267" s="110" t="s">
        <v>344</v>
      </c>
      <c r="E267" s="111" t="s">
        <v>364</v>
      </c>
      <c r="F267" s="111" t="s">
        <v>365</v>
      </c>
      <c r="G267" s="113">
        <v>6519810</v>
      </c>
      <c r="H267" s="113">
        <v>0</v>
      </c>
      <c r="I267" s="118">
        <f t="shared" si="4"/>
        <v>0</v>
      </c>
    </row>
    <row r="268" spans="1:9" hidden="1" x14ac:dyDescent="0.35">
      <c r="A268" s="110">
        <v>1100350</v>
      </c>
      <c r="B268" s="111">
        <v>32479</v>
      </c>
      <c r="C268" s="111" t="s">
        <v>366</v>
      </c>
      <c r="D268" s="110" t="s">
        <v>344</v>
      </c>
      <c r="E268" s="111" t="s">
        <v>367</v>
      </c>
      <c r="F268" s="111" t="s">
        <v>368</v>
      </c>
      <c r="G268" s="113">
        <v>479157</v>
      </c>
      <c r="H268" s="113">
        <v>0</v>
      </c>
      <c r="I268" s="118">
        <f t="shared" si="4"/>
        <v>0</v>
      </c>
    </row>
    <row r="269" spans="1:9" hidden="1" x14ac:dyDescent="0.35">
      <c r="A269" s="110">
        <v>1100349</v>
      </c>
      <c r="B269" s="111">
        <v>52883</v>
      </c>
      <c r="C269" s="111" t="s">
        <v>369</v>
      </c>
      <c r="D269" s="110" t="s">
        <v>344</v>
      </c>
      <c r="E269" s="111" t="s">
        <v>370</v>
      </c>
      <c r="F269" s="112"/>
      <c r="G269" s="113">
        <v>2246920</v>
      </c>
      <c r="H269" s="113">
        <v>187243</v>
      </c>
      <c r="I269" s="118">
        <f t="shared" si="4"/>
        <v>18724.3</v>
      </c>
    </row>
    <row r="270" spans="1:9" hidden="1" x14ac:dyDescent="0.35">
      <c r="A270" s="110">
        <v>1101744</v>
      </c>
      <c r="B270" s="111">
        <v>52770</v>
      </c>
      <c r="C270" s="111" t="s">
        <v>371</v>
      </c>
      <c r="D270" s="110" t="s">
        <v>344</v>
      </c>
      <c r="E270" s="111" t="s">
        <v>372</v>
      </c>
      <c r="F270" s="111">
        <v>13075</v>
      </c>
      <c r="G270" s="113">
        <v>2320000</v>
      </c>
      <c r="H270" s="113">
        <v>193333</v>
      </c>
      <c r="I270" s="118">
        <f t="shared" si="4"/>
        <v>19333.3</v>
      </c>
    </row>
    <row r="271" spans="1:9" hidden="1" x14ac:dyDescent="0.35">
      <c r="A271" s="110">
        <v>1101745</v>
      </c>
      <c r="B271" s="111"/>
      <c r="C271" s="111" t="s">
        <v>373</v>
      </c>
      <c r="D271" s="110" t="s">
        <v>344</v>
      </c>
      <c r="E271" s="111" t="s">
        <v>374</v>
      </c>
      <c r="F271" s="112"/>
      <c r="G271" s="113">
        <v>2046240</v>
      </c>
      <c r="H271" s="113">
        <v>1978032</v>
      </c>
      <c r="I271" s="118">
        <f t="shared" si="4"/>
        <v>197803.2</v>
      </c>
    </row>
    <row r="272" spans="1:9" hidden="1" x14ac:dyDescent="0.35">
      <c r="A272" s="110">
        <v>1100337</v>
      </c>
      <c r="B272" s="111">
        <v>32476</v>
      </c>
      <c r="C272" s="111" t="s">
        <v>346</v>
      </c>
      <c r="D272" s="110" t="s">
        <v>344</v>
      </c>
      <c r="E272" s="111" t="s">
        <v>375</v>
      </c>
      <c r="F272" s="111">
        <v>760003</v>
      </c>
      <c r="G272" s="113">
        <v>193845</v>
      </c>
      <c r="H272" s="113">
        <v>0</v>
      </c>
      <c r="I272" s="118">
        <f t="shared" si="4"/>
        <v>0</v>
      </c>
    </row>
    <row r="273" spans="1:11" hidden="1" x14ac:dyDescent="0.35">
      <c r="A273" s="110">
        <v>1301711</v>
      </c>
      <c r="B273" s="111">
        <v>32475</v>
      </c>
      <c r="C273" s="111" t="s">
        <v>376</v>
      </c>
      <c r="D273" s="110" t="s">
        <v>344</v>
      </c>
      <c r="E273" s="111" t="s">
        <v>375</v>
      </c>
      <c r="F273" s="111">
        <v>820475</v>
      </c>
      <c r="G273" s="113">
        <v>265660</v>
      </c>
      <c r="H273" s="113">
        <v>0</v>
      </c>
      <c r="I273" s="118">
        <f t="shared" si="4"/>
        <v>0</v>
      </c>
    </row>
    <row r="274" spans="1:11" hidden="1" x14ac:dyDescent="0.35">
      <c r="A274" s="110">
        <v>1100477</v>
      </c>
      <c r="B274" s="111">
        <v>37952</v>
      </c>
      <c r="C274" s="111" t="s">
        <v>377</v>
      </c>
      <c r="D274" s="110" t="s">
        <v>344</v>
      </c>
      <c r="E274" s="111" t="s">
        <v>378</v>
      </c>
      <c r="F274" s="112"/>
      <c r="G274" s="113">
        <v>742400</v>
      </c>
      <c r="H274" s="113">
        <v>0</v>
      </c>
      <c r="I274" s="118">
        <f t="shared" si="4"/>
        <v>0</v>
      </c>
    </row>
    <row r="275" spans="1:11" hidden="1" x14ac:dyDescent="0.35">
      <c r="A275" s="110">
        <v>1101709</v>
      </c>
      <c r="B275" s="111">
        <v>37951</v>
      </c>
      <c r="C275" s="111" t="s">
        <v>377</v>
      </c>
      <c r="D275" s="110" t="s">
        <v>344</v>
      </c>
      <c r="E275" s="111" t="s">
        <v>379</v>
      </c>
      <c r="F275" s="112"/>
      <c r="G275" s="113">
        <v>742400</v>
      </c>
      <c r="H275" s="113">
        <v>0</v>
      </c>
      <c r="I275" s="118">
        <f t="shared" si="4"/>
        <v>0</v>
      </c>
    </row>
    <row r="276" spans="1:11" hidden="1" x14ac:dyDescent="0.35">
      <c r="A276" s="110">
        <v>1101710</v>
      </c>
      <c r="B276" s="111">
        <v>53894</v>
      </c>
      <c r="C276" s="111" t="s">
        <v>329</v>
      </c>
      <c r="D276" s="110" t="s">
        <v>344</v>
      </c>
      <c r="E276" s="111" t="s">
        <v>380</v>
      </c>
      <c r="F276" s="112"/>
      <c r="G276" s="113">
        <v>1658800</v>
      </c>
      <c r="H276" s="113">
        <v>967633</v>
      </c>
      <c r="I276" s="118">
        <f t="shared" si="4"/>
        <v>96763.3</v>
      </c>
    </row>
    <row r="277" spans="1:11" hidden="1" x14ac:dyDescent="0.35">
      <c r="A277" s="110">
        <v>1101711</v>
      </c>
      <c r="B277" s="111"/>
      <c r="C277" s="111" t="s">
        <v>381</v>
      </c>
      <c r="D277" s="110" t="s">
        <v>344</v>
      </c>
      <c r="E277" s="111" t="s">
        <v>382</v>
      </c>
      <c r="F277" s="112"/>
      <c r="G277" s="113">
        <v>481342</v>
      </c>
      <c r="H277" s="113">
        <v>441230</v>
      </c>
      <c r="I277" s="118">
        <f t="shared" si="4"/>
        <v>44123</v>
      </c>
    </row>
    <row r="278" spans="1:11" hidden="1" x14ac:dyDescent="0.35">
      <c r="A278" s="110">
        <v>1100405</v>
      </c>
      <c r="B278" s="111"/>
      <c r="C278" s="111" t="s">
        <v>383</v>
      </c>
      <c r="D278" s="110" t="s">
        <v>344</v>
      </c>
      <c r="E278" s="111" t="s">
        <v>384</v>
      </c>
      <c r="F278" s="112"/>
      <c r="G278" s="113">
        <v>1889891</v>
      </c>
      <c r="H278" s="113">
        <v>1763898</v>
      </c>
      <c r="I278" s="118">
        <f t="shared" si="4"/>
        <v>176389.80000000002</v>
      </c>
    </row>
    <row r="279" spans="1:11" hidden="1" x14ac:dyDescent="0.35">
      <c r="A279" s="110">
        <v>1100743</v>
      </c>
      <c r="B279" s="111"/>
      <c r="C279" s="111" t="s">
        <v>385</v>
      </c>
      <c r="D279" s="110" t="s">
        <v>344</v>
      </c>
      <c r="E279" s="111" t="s">
        <v>386</v>
      </c>
      <c r="F279" s="112"/>
      <c r="G279" s="113">
        <v>2642468</v>
      </c>
      <c r="H279" s="113">
        <v>2466304</v>
      </c>
      <c r="I279" s="118">
        <f t="shared" si="4"/>
        <v>246630.40000000002</v>
      </c>
    </row>
    <row r="280" spans="1:11" hidden="1" x14ac:dyDescent="0.35">
      <c r="A280" s="110">
        <v>1100717</v>
      </c>
      <c r="B280" s="111">
        <v>34404</v>
      </c>
      <c r="C280" s="111" t="s">
        <v>387</v>
      </c>
      <c r="D280" s="110" t="s">
        <v>344</v>
      </c>
      <c r="E280" s="111" t="s">
        <v>388</v>
      </c>
      <c r="F280" s="111">
        <v>225</v>
      </c>
      <c r="G280" s="113">
        <v>1571792</v>
      </c>
      <c r="H280" s="113">
        <v>0</v>
      </c>
      <c r="I280" s="118">
        <f t="shared" si="4"/>
        <v>0</v>
      </c>
    </row>
    <row r="281" spans="1:11" hidden="1" x14ac:dyDescent="0.35">
      <c r="A281" s="110">
        <v>1101515</v>
      </c>
      <c r="B281" s="111">
        <v>52771</v>
      </c>
      <c r="C281" s="111" t="s">
        <v>389</v>
      </c>
      <c r="D281" s="110" t="s">
        <v>344</v>
      </c>
      <c r="E281" s="111" t="s">
        <v>390</v>
      </c>
      <c r="F281" s="111">
        <v>611007807</v>
      </c>
      <c r="G281" s="113">
        <v>1396640</v>
      </c>
      <c r="H281" s="113">
        <v>139664</v>
      </c>
      <c r="I281" s="118">
        <f t="shared" si="4"/>
        <v>13966.400000000001</v>
      </c>
      <c r="J281" s="109">
        <f>160*12</f>
        <v>1920</v>
      </c>
      <c r="K281" s="109">
        <f>40/J281</f>
        <v>2.0833333333333332E-2</v>
      </c>
    </row>
    <row r="282" spans="1:11" hidden="1" x14ac:dyDescent="0.35">
      <c r="A282" s="110">
        <v>1100404</v>
      </c>
      <c r="B282" s="111">
        <v>58494</v>
      </c>
      <c r="C282" s="111" t="s">
        <v>391</v>
      </c>
      <c r="D282" s="110" t="s">
        <v>344</v>
      </c>
      <c r="E282" s="111" t="s">
        <v>392</v>
      </c>
      <c r="F282" s="111" t="s">
        <v>393</v>
      </c>
      <c r="G282" s="113">
        <v>30235748</v>
      </c>
      <c r="H282" s="113">
        <v>13102157</v>
      </c>
      <c r="I282" s="118">
        <f t="shared" si="4"/>
        <v>1310215.7000000002</v>
      </c>
    </row>
    <row r="283" spans="1:11" hidden="1" x14ac:dyDescent="0.35">
      <c r="A283" s="110">
        <v>1100403</v>
      </c>
      <c r="B283" s="111">
        <v>38682</v>
      </c>
      <c r="C283" s="111" t="s">
        <v>394</v>
      </c>
      <c r="D283" s="110" t="s">
        <v>344</v>
      </c>
      <c r="E283" s="111" t="s">
        <v>395</v>
      </c>
      <c r="F283" s="114">
        <v>119996000000</v>
      </c>
      <c r="G283" s="113">
        <v>24940000</v>
      </c>
      <c r="H283" s="113">
        <v>0</v>
      </c>
      <c r="I283" s="118">
        <f t="shared" si="4"/>
        <v>0</v>
      </c>
    </row>
    <row r="284" spans="1:11" hidden="1" x14ac:dyDescent="0.35">
      <c r="A284" s="110">
        <v>1100402</v>
      </c>
      <c r="B284" s="111">
        <v>60935</v>
      </c>
      <c r="C284" s="111" t="s">
        <v>396</v>
      </c>
      <c r="D284" s="110" t="s">
        <v>344</v>
      </c>
      <c r="E284" s="111" t="s">
        <v>397</v>
      </c>
      <c r="F284" s="111" t="s">
        <v>398</v>
      </c>
      <c r="G284" s="113">
        <v>16622800</v>
      </c>
      <c r="H284" s="113">
        <v>12744147</v>
      </c>
      <c r="I284" s="118">
        <f t="shared" si="4"/>
        <v>1274414.7000000002</v>
      </c>
    </row>
    <row r="285" spans="1:11" hidden="1" x14ac:dyDescent="0.35">
      <c r="A285" s="110">
        <v>1101850</v>
      </c>
      <c r="B285" s="111">
        <v>60934</v>
      </c>
      <c r="C285" s="111" t="s">
        <v>396</v>
      </c>
      <c r="D285" s="110" t="s">
        <v>344</v>
      </c>
      <c r="E285" s="111" t="s">
        <v>397</v>
      </c>
      <c r="F285" s="111" t="s">
        <v>399</v>
      </c>
      <c r="G285" s="113">
        <v>16622800</v>
      </c>
      <c r="H285" s="113">
        <v>12744147</v>
      </c>
      <c r="I285" s="118">
        <f t="shared" si="4"/>
        <v>1274414.7000000002</v>
      </c>
    </row>
    <row r="286" spans="1:11" hidden="1" x14ac:dyDescent="0.35">
      <c r="A286" s="110">
        <v>1100401</v>
      </c>
      <c r="B286" s="111">
        <v>39528</v>
      </c>
      <c r="C286" s="111" t="s">
        <v>400</v>
      </c>
      <c r="D286" s="110" t="s">
        <v>344</v>
      </c>
      <c r="E286" s="111" t="s">
        <v>401</v>
      </c>
      <c r="F286" s="111" t="s">
        <v>402</v>
      </c>
      <c r="G286" s="113">
        <v>1882680</v>
      </c>
      <c r="H286" s="113">
        <v>0</v>
      </c>
      <c r="I286" s="118">
        <f t="shared" si="4"/>
        <v>0</v>
      </c>
    </row>
    <row r="287" spans="1:11" hidden="1" x14ac:dyDescent="0.35">
      <c r="A287" s="110">
        <v>1100400</v>
      </c>
      <c r="B287" s="111"/>
      <c r="C287" s="111" t="s">
        <v>89</v>
      </c>
      <c r="D287" s="110" t="s">
        <v>344</v>
      </c>
      <c r="E287" s="111" t="s">
        <v>403</v>
      </c>
      <c r="F287" s="112"/>
      <c r="G287" s="113">
        <v>4388715</v>
      </c>
      <c r="H287" s="113">
        <v>4022988</v>
      </c>
      <c r="I287" s="118">
        <f t="shared" si="4"/>
        <v>402298.80000000005</v>
      </c>
    </row>
    <row r="288" spans="1:11" hidden="1" x14ac:dyDescent="0.35">
      <c r="A288" s="110">
        <v>1100399</v>
      </c>
      <c r="B288" s="111"/>
      <c r="C288" s="111" t="s">
        <v>89</v>
      </c>
      <c r="D288" s="110" t="s">
        <v>344</v>
      </c>
      <c r="E288" s="111" t="s">
        <v>403</v>
      </c>
      <c r="F288" s="112"/>
      <c r="G288" s="113">
        <v>4388715</v>
      </c>
      <c r="H288" s="113">
        <v>4022988</v>
      </c>
      <c r="I288" s="118">
        <f t="shared" si="4"/>
        <v>402298.80000000005</v>
      </c>
    </row>
    <row r="289" spans="1:9" hidden="1" x14ac:dyDescent="0.35">
      <c r="A289" s="110">
        <v>1100398</v>
      </c>
      <c r="B289" s="111"/>
      <c r="C289" s="111" t="s">
        <v>89</v>
      </c>
      <c r="D289" s="110" t="s">
        <v>344</v>
      </c>
      <c r="E289" s="111" t="s">
        <v>403</v>
      </c>
      <c r="F289" s="112"/>
      <c r="G289" s="113">
        <v>4388715</v>
      </c>
      <c r="H289" s="113">
        <v>4022988</v>
      </c>
      <c r="I289" s="118">
        <f t="shared" si="4"/>
        <v>402298.80000000005</v>
      </c>
    </row>
    <row r="290" spans="1:9" hidden="1" x14ac:dyDescent="0.35">
      <c r="A290" s="110">
        <v>1100397</v>
      </c>
      <c r="B290" s="111"/>
      <c r="C290" s="111" t="s">
        <v>89</v>
      </c>
      <c r="D290" s="110" t="s">
        <v>344</v>
      </c>
      <c r="E290" s="111" t="s">
        <v>403</v>
      </c>
      <c r="F290" s="112"/>
      <c r="G290" s="113">
        <v>4388715</v>
      </c>
      <c r="H290" s="113">
        <v>4022988</v>
      </c>
      <c r="I290" s="118">
        <f t="shared" si="4"/>
        <v>402298.80000000005</v>
      </c>
    </row>
    <row r="291" spans="1:9" hidden="1" x14ac:dyDescent="0.35">
      <c r="A291" s="110">
        <v>1100396</v>
      </c>
      <c r="B291" s="111">
        <v>39529</v>
      </c>
      <c r="C291" s="111" t="s">
        <v>400</v>
      </c>
      <c r="D291" s="110" t="s">
        <v>344</v>
      </c>
      <c r="E291" s="111" t="s">
        <v>404</v>
      </c>
      <c r="F291" s="111" t="s">
        <v>405</v>
      </c>
      <c r="G291" s="113">
        <v>2378000</v>
      </c>
      <c r="H291" s="113">
        <v>0</v>
      </c>
      <c r="I291" s="118">
        <f t="shared" si="4"/>
        <v>0</v>
      </c>
    </row>
    <row r="292" spans="1:9" hidden="1" x14ac:dyDescent="0.35">
      <c r="A292" s="110">
        <v>1100395</v>
      </c>
      <c r="B292" s="111">
        <v>51544</v>
      </c>
      <c r="C292" s="111" t="s">
        <v>406</v>
      </c>
      <c r="D292" s="110" t="s">
        <v>344</v>
      </c>
      <c r="E292" s="111" t="s">
        <v>407</v>
      </c>
      <c r="F292" s="111" t="s">
        <v>408</v>
      </c>
      <c r="G292" s="113">
        <v>1807280</v>
      </c>
      <c r="H292" s="113">
        <v>120485</v>
      </c>
      <c r="I292" s="118">
        <f t="shared" si="4"/>
        <v>12048.5</v>
      </c>
    </row>
    <row r="293" spans="1:9" hidden="1" x14ac:dyDescent="0.35">
      <c r="A293" s="110">
        <v>1100392</v>
      </c>
      <c r="B293" s="111">
        <v>52772</v>
      </c>
      <c r="C293" s="111" t="s">
        <v>126</v>
      </c>
      <c r="D293" s="110" t="s">
        <v>344</v>
      </c>
      <c r="E293" s="111" t="s">
        <v>409</v>
      </c>
      <c r="F293" s="111" t="s">
        <v>410</v>
      </c>
      <c r="G293" s="113">
        <v>1807280</v>
      </c>
      <c r="H293" s="113">
        <v>240971</v>
      </c>
      <c r="I293" s="118">
        <f t="shared" si="4"/>
        <v>24097.100000000002</v>
      </c>
    </row>
    <row r="294" spans="1:9" hidden="1" x14ac:dyDescent="0.35">
      <c r="A294" s="110">
        <v>1101712</v>
      </c>
      <c r="B294" s="111">
        <v>60402</v>
      </c>
      <c r="C294" s="111" t="s">
        <v>411</v>
      </c>
      <c r="D294" s="110" t="s">
        <v>344</v>
      </c>
      <c r="E294" s="111" t="s">
        <v>412</v>
      </c>
      <c r="F294" s="112"/>
      <c r="G294" s="113">
        <v>10445748</v>
      </c>
      <c r="H294" s="113">
        <v>6963832</v>
      </c>
      <c r="I294" s="118">
        <f t="shared" si="4"/>
        <v>696383.20000000007</v>
      </c>
    </row>
    <row r="295" spans="1:9" hidden="1" x14ac:dyDescent="0.35">
      <c r="A295" s="110">
        <v>1100386</v>
      </c>
      <c r="B295" s="111">
        <v>52885</v>
      </c>
      <c r="C295" s="111" t="s">
        <v>413</v>
      </c>
      <c r="D295" s="110" t="s">
        <v>344</v>
      </c>
      <c r="E295" s="111" t="s">
        <v>414</v>
      </c>
      <c r="F295" s="112"/>
      <c r="G295" s="113">
        <v>2120219</v>
      </c>
      <c r="H295" s="113">
        <v>212021</v>
      </c>
      <c r="I295" s="118">
        <f t="shared" si="4"/>
        <v>21202.100000000002</v>
      </c>
    </row>
    <row r="296" spans="1:9" hidden="1" x14ac:dyDescent="0.35">
      <c r="A296" s="110">
        <v>1100378</v>
      </c>
      <c r="B296" s="111">
        <v>52882</v>
      </c>
      <c r="C296" s="111" t="s">
        <v>415</v>
      </c>
      <c r="D296" s="110" t="s">
        <v>344</v>
      </c>
      <c r="E296" s="111" t="s">
        <v>416</v>
      </c>
      <c r="F296" s="111" t="s">
        <v>417</v>
      </c>
      <c r="G296" s="113">
        <v>10205680</v>
      </c>
      <c r="H296" s="113">
        <v>680379</v>
      </c>
      <c r="I296" s="118">
        <f t="shared" si="4"/>
        <v>68037.900000000009</v>
      </c>
    </row>
    <row r="297" spans="1:9" hidden="1" x14ac:dyDescent="0.35">
      <c r="A297" s="110">
        <v>1100670</v>
      </c>
      <c r="B297" s="111">
        <v>32478</v>
      </c>
      <c r="C297" s="111" t="s">
        <v>346</v>
      </c>
      <c r="D297" s="110" t="s">
        <v>344</v>
      </c>
      <c r="E297" s="111" t="s">
        <v>418</v>
      </c>
      <c r="F297" s="111">
        <v>10723</v>
      </c>
      <c r="G297" s="113">
        <v>108661</v>
      </c>
      <c r="H297" s="113">
        <v>0</v>
      </c>
      <c r="I297" s="118">
        <f t="shared" si="4"/>
        <v>0</v>
      </c>
    </row>
    <row r="298" spans="1:9" hidden="1" x14ac:dyDescent="0.35">
      <c r="A298" s="110">
        <v>1100669</v>
      </c>
      <c r="B298" s="111">
        <v>32491</v>
      </c>
      <c r="C298" s="111" t="s">
        <v>346</v>
      </c>
      <c r="D298" s="110" t="s">
        <v>344</v>
      </c>
      <c r="E298" s="111" t="s">
        <v>418</v>
      </c>
      <c r="F298" s="111" t="s">
        <v>419</v>
      </c>
      <c r="G298" s="113">
        <v>224532</v>
      </c>
      <c r="H298" s="113">
        <v>0</v>
      </c>
      <c r="I298" s="118">
        <f t="shared" si="4"/>
        <v>0</v>
      </c>
    </row>
    <row r="299" spans="1:9" hidden="1" x14ac:dyDescent="0.35">
      <c r="A299" s="110">
        <v>1100668</v>
      </c>
      <c r="B299" s="111">
        <v>32495</v>
      </c>
      <c r="C299" s="111" t="s">
        <v>420</v>
      </c>
      <c r="D299" s="110" t="s">
        <v>344</v>
      </c>
      <c r="E299" s="111" t="s">
        <v>421</v>
      </c>
      <c r="F299" s="111">
        <v>306060638</v>
      </c>
      <c r="G299" s="113">
        <v>24685720</v>
      </c>
      <c r="H299" s="113">
        <v>0</v>
      </c>
      <c r="I299" s="118">
        <f t="shared" si="4"/>
        <v>0</v>
      </c>
    </row>
    <row r="300" spans="1:9" hidden="1" x14ac:dyDescent="0.35">
      <c r="A300" s="110">
        <v>1100667</v>
      </c>
      <c r="B300" s="111">
        <v>58498</v>
      </c>
      <c r="C300" s="111" t="s">
        <v>422</v>
      </c>
      <c r="D300" s="110" t="s">
        <v>344</v>
      </c>
      <c r="E300" s="111" t="s">
        <v>423</v>
      </c>
      <c r="F300" s="111">
        <v>41485489</v>
      </c>
      <c r="G300" s="113">
        <v>20926400</v>
      </c>
      <c r="H300" s="113">
        <v>10463200</v>
      </c>
      <c r="I300" s="118">
        <f t="shared" si="4"/>
        <v>1046320</v>
      </c>
    </row>
    <row r="301" spans="1:9" hidden="1" x14ac:dyDescent="0.35">
      <c r="A301" s="110">
        <v>1100666</v>
      </c>
      <c r="B301" s="111"/>
      <c r="C301" s="111" t="s">
        <v>424</v>
      </c>
      <c r="D301" s="110" t="s">
        <v>344</v>
      </c>
      <c r="E301" s="111" t="s">
        <v>425</v>
      </c>
      <c r="F301" s="112"/>
      <c r="G301" s="113">
        <v>464000</v>
      </c>
      <c r="H301" s="113">
        <v>286133</v>
      </c>
      <c r="I301" s="118">
        <f t="shared" si="4"/>
        <v>28613.300000000003</v>
      </c>
    </row>
    <row r="302" spans="1:9" hidden="1" x14ac:dyDescent="0.35">
      <c r="A302" s="110">
        <v>1100665</v>
      </c>
      <c r="B302" s="111">
        <v>36907</v>
      </c>
      <c r="C302" s="111" t="s">
        <v>426</v>
      </c>
      <c r="D302" s="110" t="s">
        <v>344</v>
      </c>
      <c r="E302" s="111" t="s">
        <v>427</v>
      </c>
      <c r="F302" s="112"/>
      <c r="G302" s="113">
        <v>24128000</v>
      </c>
      <c r="H302" s="113">
        <v>0</v>
      </c>
      <c r="I302" s="118">
        <f t="shared" si="4"/>
        <v>0</v>
      </c>
    </row>
    <row r="303" spans="1:9" hidden="1" x14ac:dyDescent="0.35">
      <c r="A303" s="110">
        <v>1100708</v>
      </c>
      <c r="B303" s="111">
        <v>52884</v>
      </c>
      <c r="C303" s="111" t="s">
        <v>413</v>
      </c>
      <c r="D303" s="110" t="s">
        <v>344</v>
      </c>
      <c r="E303" s="111" t="s">
        <v>428</v>
      </c>
      <c r="F303" s="111">
        <v>242</v>
      </c>
      <c r="G303" s="113">
        <v>13391694</v>
      </c>
      <c r="H303" s="113">
        <v>1339168</v>
      </c>
      <c r="I303" s="118">
        <f t="shared" si="4"/>
        <v>133916.80000000002</v>
      </c>
    </row>
    <row r="304" spans="1:9" hidden="1" x14ac:dyDescent="0.35">
      <c r="A304" s="110">
        <v>1100141</v>
      </c>
      <c r="B304" s="111">
        <v>60403</v>
      </c>
      <c r="C304" s="111" t="s">
        <v>429</v>
      </c>
      <c r="D304" s="110" t="s">
        <v>344</v>
      </c>
      <c r="E304" s="111" t="s">
        <v>430</v>
      </c>
      <c r="F304" s="111">
        <v>1405204</v>
      </c>
      <c r="G304" s="113">
        <v>151003974</v>
      </c>
      <c r="H304" s="113">
        <v>95809009</v>
      </c>
      <c r="I304" s="118">
        <f t="shared" si="4"/>
        <v>9580900.9000000004</v>
      </c>
    </row>
    <row r="305" spans="1:9" hidden="1" x14ac:dyDescent="0.35">
      <c r="A305" s="110">
        <v>1100474</v>
      </c>
      <c r="B305" s="111">
        <v>58890</v>
      </c>
      <c r="C305" s="111" t="s">
        <v>431</v>
      </c>
      <c r="D305" s="110" t="s">
        <v>344</v>
      </c>
      <c r="E305" s="111" t="s">
        <v>432</v>
      </c>
      <c r="F305" s="111" t="s">
        <v>433</v>
      </c>
      <c r="G305" s="113">
        <v>749592</v>
      </c>
      <c r="H305" s="113">
        <v>412276</v>
      </c>
      <c r="I305" s="118">
        <f t="shared" si="4"/>
        <v>41227.600000000006</v>
      </c>
    </row>
    <row r="306" spans="1:9" hidden="1" x14ac:dyDescent="0.35">
      <c r="A306" s="110">
        <v>1100367</v>
      </c>
      <c r="B306" s="111">
        <v>39527</v>
      </c>
      <c r="C306" s="111" t="s">
        <v>400</v>
      </c>
      <c r="D306" s="110" t="s">
        <v>344</v>
      </c>
      <c r="E306" s="111" t="s">
        <v>434</v>
      </c>
      <c r="F306" s="112"/>
      <c r="G306" s="113">
        <v>4582000</v>
      </c>
      <c r="H306" s="113">
        <v>0</v>
      </c>
      <c r="I306" s="118">
        <f t="shared" si="4"/>
        <v>0</v>
      </c>
    </row>
    <row r="307" spans="1:9" hidden="1" x14ac:dyDescent="0.35">
      <c r="A307" s="110">
        <v>1100366</v>
      </c>
      <c r="B307" s="111">
        <v>32499</v>
      </c>
      <c r="C307" s="111" t="s">
        <v>435</v>
      </c>
      <c r="D307" s="110" t="s">
        <v>344</v>
      </c>
      <c r="E307" s="111" t="s">
        <v>436</v>
      </c>
      <c r="F307" s="111">
        <v>800188876</v>
      </c>
      <c r="G307" s="113">
        <v>20516369</v>
      </c>
      <c r="H307" s="113">
        <v>0</v>
      </c>
      <c r="I307" s="118">
        <f t="shared" si="4"/>
        <v>0</v>
      </c>
    </row>
    <row r="308" spans="1:9" hidden="1" x14ac:dyDescent="0.35">
      <c r="A308" s="110">
        <v>1101867</v>
      </c>
      <c r="B308" s="111">
        <v>32480</v>
      </c>
      <c r="C308" s="111" t="s">
        <v>437</v>
      </c>
      <c r="D308" s="110" t="s">
        <v>344</v>
      </c>
      <c r="E308" s="111" t="s">
        <v>438</v>
      </c>
      <c r="F308" s="111">
        <v>3158199004</v>
      </c>
      <c r="G308" s="113">
        <v>7406291</v>
      </c>
      <c r="H308" s="113">
        <v>0</v>
      </c>
      <c r="I308" s="118">
        <f t="shared" si="4"/>
        <v>0</v>
      </c>
    </row>
    <row r="309" spans="1:9" hidden="1" x14ac:dyDescent="0.35">
      <c r="A309" s="110">
        <v>1101859</v>
      </c>
      <c r="B309" s="111">
        <v>58146</v>
      </c>
      <c r="C309" s="111" t="s">
        <v>181</v>
      </c>
      <c r="D309" s="110" t="s">
        <v>344</v>
      </c>
      <c r="E309" s="111" t="s">
        <v>439</v>
      </c>
      <c r="F309" s="111">
        <v>201380733</v>
      </c>
      <c r="G309" s="113">
        <v>8120000</v>
      </c>
      <c r="H309" s="113">
        <v>3924667</v>
      </c>
      <c r="I309" s="118">
        <f t="shared" si="4"/>
        <v>392466.7</v>
      </c>
    </row>
    <row r="310" spans="1:9" hidden="1" x14ac:dyDescent="0.35">
      <c r="A310" s="110">
        <v>1101861</v>
      </c>
      <c r="B310" s="111">
        <v>32477</v>
      </c>
      <c r="C310" s="111" t="s">
        <v>440</v>
      </c>
      <c r="D310" s="110" t="s">
        <v>344</v>
      </c>
      <c r="E310" s="111" t="s">
        <v>441</v>
      </c>
      <c r="F310" s="112"/>
      <c r="G310" s="113">
        <v>25274080</v>
      </c>
      <c r="H310" s="113">
        <v>0</v>
      </c>
      <c r="I310" s="118">
        <f t="shared" si="4"/>
        <v>0</v>
      </c>
    </row>
    <row r="311" spans="1:9" hidden="1" x14ac:dyDescent="0.35">
      <c r="A311" s="110">
        <v>1100476</v>
      </c>
      <c r="B311" s="111">
        <v>58499</v>
      </c>
      <c r="C311" s="111" t="s">
        <v>442</v>
      </c>
      <c r="D311" s="110" t="s">
        <v>344</v>
      </c>
      <c r="E311" s="111" t="s">
        <v>443</v>
      </c>
      <c r="F311" s="112"/>
      <c r="G311" s="113">
        <v>2064800</v>
      </c>
      <c r="H311" s="113">
        <v>1066813</v>
      </c>
      <c r="I311" s="118">
        <f t="shared" si="4"/>
        <v>106681.3</v>
      </c>
    </row>
    <row r="312" spans="1:9" hidden="1" x14ac:dyDescent="0.35">
      <c r="A312" s="110">
        <v>1101860</v>
      </c>
      <c r="B312" s="111">
        <v>60941</v>
      </c>
      <c r="C312" s="111" t="s">
        <v>444</v>
      </c>
      <c r="D312" s="110" t="s">
        <v>344</v>
      </c>
      <c r="E312" s="111" t="s">
        <v>445</v>
      </c>
      <c r="F312" s="111" t="s">
        <v>446</v>
      </c>
      <c r="G312" s="113">
        <v>73122000</v>
      </c>
      <c r="H312" s="113">
        <v>54841500</v>
      </c>
      <c r="I312" s="118">
        <f t="shared" si="4"/>
        <v>5484150</v>
      </c>
    </row>
    <row r="313" spans="1:9" hidden="1" x14ac:dyDescent="0.35">
      <c r="A313" s="110">
        <v>1101715</v>
      </c>
      <c r="B313" s="111">
        <v>34380</v>
      </c>
      <c r="C313" s="111" t="s">
        <v>447</v>
      </c>
      <c r="D313" s="110" t="s">
        <v>344</v>
      </c>
      <c r="E313" s="111" t="s">
        <v>448</v>
      </c>
      <c r="F313" s="114" t="s">
        <v>449</v>
      </c>
      <c r="G313" s="113">
        <v>2044962</v>
      </c>
      <c r="H313" s="113">
        <v>0</v>
      </c>
      <c r="I313" s="118">
        <f t="shared" si="4"/>
        <v>0</v>
      </c>
    </row>
    <row r="314" spans="1:9" hidden="1" x14ac:dyDescent="0.35">
      <c r="A314" s="110">
        <v>1101862</v>
      </c>
      <c r="B314" s="111">
        <v>34394</v>
      </c>
      <c r="C314" s="111" t="s">
        <v>450</v>
      </c>
      <c r="D314" s="110" t="s">
        <v>344</v>
      </c>
      <c r="E314" s="111" t="s">
        <v>451</v>
      </c>
      <c r="F314" s="111" t="s">
        <v>452</v>
      </c>
      <c r="G314" s="113">
        <v>2188530</v>
      </c>
      <c r="H314" s="113">
        <v>0</v>
      </c>
      <c r="I314" s="118">
        <f t="shared" si="4"/>
        <v>0</v>
      </c>
    </row>
    <row r="315" spans="1:9" hidden="1" x14ac:dyDescent="0.35">
      <c r="A315" s="110">
        <v>1101717</v>
      </c>
      <c r="B315" s="111">
        <v>35444</v>
      </c>
      <c r="C315" s="111" t="s">
        <v>453</v>
      </c>
      <c r="D315" s="110" t="s">
        <v>344</v>
      </c>
      <c r="E315" s="111" t="s">
        <v>454</v>
      </c>
      <c r="F315" s="112"/>
      <c r="G315" s="113">
        <v>5278000</v>
      </c>
      <c r="H315" s="113">
        <v>0</v>
      </c>
      <c r="I315" s="118">
        <f t="shared" si="4"/>
        <v>0</v>
      </c>
    </row>
    <row r="316" spans="1:9" hidden="1" x14ac:dyDescent="0.35">
      <c r="A316" s="110">
        <v>1101716</v>
      </c>
      <c r="B316" s="111"/>
      <c r="C316" s="111" t="s">
        <v>383</v>
      </c>
      <c r="D316" s="110" t="s">
        <v>344</v>
      </c>
      <c r="E316" s="111" t="s">
        <v>455</v>
      </c>
      <c r="F316" s="112"/>
      <c r="G316" s="113">
        <v>42920000</v>
      </c>
      <c r="H316" s="113">
        <v>40058667</v>
      </c>
      <c r="I316" s="118">
        <f t="shared" si="4"/>
        <v>4005866.7</v>
      </c>
    </row>
    <row r="317" spans="1:9" hidden="1" x14ac:dyDescent="0.35">
      <c r="A317" s="110">
        <v>1101714</v>
      </c>
      <c r="B317" s="111">
        <v>51529</v>
      </c>
      <c r="C317" s="111" t="s">
        <v>132</v>
      </c>
      <c r="D317" s="110" t="s">
        <v>344</v>
      </c>
      <c r="E317" s="111" t="s">
        <v>456</v>
      </c>
      <c r="F317" s="112"/>
      <c r="G317" s="113">
        <v>15660000</v>
      </c>
      <c r="H317" s="113">
        <v>0</v>
      </c>
      <c r="I317" s="118">
        <f t="shared" si="4"/>
        <v>0</v>
      </c>
    </row>
    <row r="318" spans="1:9" hidden="1" x14ac:dyDescent="0.35">
      <c r="A318" s="110">
        <v>1100365</v>
      </c>
      <c r="B318" s="111">
        <v>53899</v>
      </c>
      <c r="C318" s="111" t="s">
        <v>329</v>
      </c>
      <c r="D318" s="110" t="s">
        <v>344</v>
      </c>
      <c r="E318" s="111" t="s">
        <v>457</v>
      </c>
      <c r="F318" s="112"/>
      <c r="G318" s="113">
        <v>17063600</v>
      </c>
      <c r="H318" s="113">
        <v>2843933</v>
      </c>
      <c r="I318" s="118">
        <f t="shared" si="4"/>
        <v>284393.3</v>
      </c>
    </row>
    <row r="319" spans="1:9" hidden="1" x14ac:dyDescent="0.35">
      <c r="A319" s="110">
        <v>1100364</v>
      </c>
      <c r="B319" s="111"/>
      <c r="C319" s="111" t="s">
        <v>381</v>
      </c>
      <c r="D319" s="110" t="s">
        <v>344</v>
      </c>
      <c r="E319" s="111" t="s">
        <v>458</v>
      </c>
      <c r="F319" s="112"/>
      <c r="G319" s="113">
        <v>33096516</v>
      </c>
      <c r="H319" s="113">
        <v>30338473</v>
      </c>
      <c r="I319" s="118">
        <f t="shared" si="4"/>
        <v>3033847.3000000003</v>
      </c>
    </row>
    <row r="320" spans="1:9" hidden="1" x14ac:dyDescent="0.35">
      <c r="A320" s="110">
        <v>1101713</v>
      </c>
      <c r="B320" s="111">
        <v>50647</v>
      </c>
      <c r="C320" s="111" t="s">
        <v>349</v>
      </c>
      <c r="D320" s="110" t="s">
        <v>344</v>
      </c>
      <c r="E320" s="111" t="s">
        <v>459</v>
      </c>
      <c r="F320" s="111" t="s">
        <v>460</v>
      </c>
      <c r="G320" s="113">
        <v>1666195</v>
      </c>
      <c r="H320" s="113">
        <v>83309</v>
      </c>
      <c r="I320" s="118">
        <f t="shared" si="4"/>
        <v>8330.9</v>
      </c>
    </row>
    <row r="321" spans="1:9" hidden="1" x14ac:dyDescent="0.35">
      <c r="A321" s="110">
        <v>1100671</v>
      </c>
      <c r="B321" s="111">
        <v>34499</v>
      </c>
      <c r="C321" s="111" t="s">
        <v>200</v>
      </c>
      <c r="D321" s="110" t="s">
        <v>344</v>
      </c>
      <c r="E321" s="111" t="s">
        <v>461</v>
      </c>
      <c r="F321" s="112"/>
      <c r="G321" s="113">
        <v>144840</v>
      </c>
      <c r="H321" s="113">
        <v>0</v>
      </c>
      <c r="I321" s="118">
        <f t="shared" si="4"/>
        <v>0</v>
      </c>
    </row>
    <row r="322" spans="1:9" hidden="1" x14ac:dyDescent="0.35">
      <c r="A322" s="110">
        <v>1100336</v>
      </c>
      <c r="B322" s="111">
        <v>34392</v>
      </c>
      <c r="C322" s="111" t="s">
        <v>462</v>
      </c>
      <c r="D322" s="110" t="s">
        <v>344</v>
      </c>
      <c r="E322" s="111" t="s">
        <v>463</v>
      </c>
      <c r="F322" s="111">
        <v>46812</v>
      </c>
      <c r="G322" s="113">
        <v>2728320</v>
      </c>
      <c r="H322" s="113">
        <v>0</v>
      </c>
      <c r="I322" s="118">
        <f t="shared" ref="I322:I385" si="5">+H322*0.1</f>
        <v>0</v>
      </c>
    </row>
    <row r="323" spans="1:9" hidden="1" x14ac:dyDescent="0.35">
      <c r="A323" s="110">
        <v>1100326</v>
      </c>
      <c r="B323" s="111">
        <v>34383</v>
      </c>
      <c r="C323" s="111" t="s">
        <v>462</v>
      </c>
      <c r="D323" s="110" t="s">
        <v>344</v>
      </c>
      <c r="E323" s="111" t="s">
        <v>463</v>
      </c>
      <c r="F323" s="111">
        <v>46811</v>
      </c>
      <c r="G323" s="113">
        <v>2728320</v>
      </c>
      <c r="H323" s="113">
        <v>0</v>
      </c>
      <c r="I323" s="118">
        <f t="shared" si="5"/>
        <v>0</v>
      </c>
    </row>
    <row r="324" spans="1:9" hidden="1" x14ac:dyDescent="0.35">
      <c r="A324" s="110">
        <v>1100739</v>
      </c>
      <c r="B324" s="111">
        <v>34388</v>
      </c>
      <c r="C324" s="111" t="s">
        <v>462</v>
      </c>
      <c r="D324" s="110" t="s">
        <v>344</v>
      </c>
      <c r="E324" s="111" t="s">
        <v>463</v>
      </c>
      <c r="F324" s="111">
        <v>46822</v>
      </c>
      <c r="G324" s="113">
        <v>2728320</v>
      </c>
      <c r="H324" s="113">
        <v>0</v>
      </c>
      <c r="I324" s="118">
        <f t="shared" si="5"/>
        <v>0</v>
      </c>
    </row>
    <row r="325" spans="1:9" hidden="1" x14ac:dyDescent="0.35">
      <c r="A325" s="110">
        <v>1100740</v>
      </c>
      <c r="B325" s="111">
        <v>34382</v>
      </c>
      <c r="C325" s="111" t="s">
        <v>462</v>
      </c>
      <c r="D325" s="110" t="s">
        <v>344</v>
      </c>
      <c r="E325" s="111" t="s">
        <v>463</v>
      </c>
      <c r="F325" s="111">
        <v>46821</v>
      </c>
      <c r="G325" s="113">
        <v>2728320</v>
      </c>
      <c r="H325" s="113">
        <v>0</v>
      </c>
      <c r="I325" s="118">
        <f t="shared" si="5"/>
        <v>0</v>
      </c>
    </row>
    <row r="326" spans="1:9" hidden="1" x14ac:dyDescent="0.35">
      <c r="A326" s="110">
        <v>1100322</v>
      </c>
      <c r="B326" s="111">
        <v>34389</v>
      </c>
      <c r="C326" s="111" t="s">
        <v>462</v>
      </c>
      <c r="D326" s="110" t="s">
        <v>344</v>
      </c>
      <c r="E326" s="111" t="s">
        <v>463</v>
      </c>
      <c r="F326" s="111">
        <v>46820</v>
      </c>
      <c r="G326" s="113">
        <v>2728320</v>
      </c>
      <c r="H326" s="113">
        <v>0</v>
      </c>
      <c r="I326" s="118">
        <f t="shared" si="5"/>
        <v>0</v>
      </c>
    </row>
    <row r="327" spans="1:9" hidden="1" x14ac:dyDescent="0.35">
      <c r="A327" s="110">
        <v>1100981</v>
      </c>
      <c r="B327" s="111">
        <v>34390</v>
      </c>
      <c r="C327" s="111" t="s">
        <v>462</v>
      </c>
      <c r="D327" s="110" t="s">
        <v>344</v>
      </c>
      <c r="E327" s="111" t="s">
        <v>463</v>
      </c>
      <c r="F327" s="111">
        <v>46819</v>
      </c>
      <c r="G327" s="113">
        <v>2728320</v>
      </c>
      <c r="H327" s="113">
        <v>0</v>
      </c>
      <c r="I327" s="118">
        <f t="shared" si="5"/>
        <v>0</v>
      </c>
    </row>
    <row r="328" spans="1:9" hidden="1" x14ac:dyDescent="0.35">
      <c r="A328" s="110">
        <v>1100741</v>
      </c>
      <c r="B328" s="111">
        <v>34384</v>
      </c>
      <c r="C328" s="111" t="s">
        <v>462</v>
      </c>
      <c r="D328" s="110" t="s">
        <v>344</v>
      </c>
      <c r="E328" s="111" t="s">
        <v>463</v>
      </c>
      <c r="F328" s="111">
        <v>46818</v>
      </c>
      <c r="G328" s="113">
        <v>2728320</v>
      </c>
      <c r="H328" s="113">
        <v>0</v>
      </c>
      <c r="I328" s="118">
        <f t="shared" si="5"/>
        <v>0</v>
      </c>
    </row>
    <row r="329" spans="1:9" hidden="1" x14ac:dyDescent="0.35">
      <c r="A329" s="110">
        <v>1101772</v>
      </c>
      <c r="B329" s="111">
        <v>34385</v>
      </c>
      <c r="C329" s="111" t="s">
        <v>462</v>
      </c>
      <c r="D329" s="110" t="s">
        <v>344</v>
      </c>
      <c r="E329" s="111" t="s">
        <v>463</v>
      </c>
      <c r="F329" s="111">
        <v>46817</v>
      </c>
      <c r="G329" s="113">
        <v>2728320</v>
      </c>
      <c r="H329" s="113">
        <v>0</v>
      </c>
      <c r="I329" s="118">
        <f t="shared" si="5"/>
        <v>0</v>
      </c>
    </row>
    <row r="330" spans="1:9" hidden="1" x14ac:dyDescent="0.35">
      <c r="A330" s="110">
        <v>1100363</v>
      </c>
      <c r="B330" s="111">
        <v>34381</v>
      </c>
      <c r="C330" s="111" t="s">
        <v>462</v>
      </c>
      <c r="D330" s="110" t="s">
        <v>344</v>
      </c>
      <c r="E330" s="111" t="s">
        <v>463</v>
      </c>
      <c r="F330" s="111">
        <v>46816</v>
      </c>
      <c r="G330" s="113">
        <v>2728320</v>
      </c>
      <c r="H330" s="113">
        <v>0</v>
      </c>
      <c r="I330" s="118">
        <f t="shared" si="5"/>
        <v>0</v>
      </c>
    </row>
    <row r="331" spans="1:9" hidden="1" x14ac:dyDescent="0.35">
      <c r="A331" s="110">
        <v>1100362</v>
      </c>
      <c r="B331" s="111">
        <v>34386</v>
      </c>
      <c r="C331" s="111" t="s">
        <v>462</v>
      </c>
      <c r="D331" s="110" t="s">
        <v>344</v>
      </c>
      <c r="E331" s="111" t="s">
        <v>463</v>
      </c>
      <c r="F331" s="111">
        <v>46815</v>
      </c>
      <c r="G331" s="113">
        <v>2728320</v>
      </c>
      <c r="H331" s="113">
        <v>0</v>
      </c>
      <c r="I331" s="118">
        <f t="shared" si="5"/>
        <v>0</v>
      </c>
    </row>
    <row r="332" spans="1:9" hidden="1" x14ac:dyDescent="0.35">
      <c r="A332" s="110">
        <v>1100682</v>
      </c>
      <c r="B332" s="111">
        <v>34391</v>
      </c>
      <c r="C332" s="111" t="s">
        <v>462</v>
      </c>
      <c r="D332" s="110" t="s">
        <v>344</v>
      </c>
      <c r="E332" s="111" t="s">
        <v>463</v>
      </c>
      <c r="F332" s="111">
        <v>46814</v>
      </c>
      <c r="G332" s="113">
        <v>2728320</v>
      </c>
      <c r="H332" s="113">
        <v>0</v>
      </c>
      <c r="I332" s="118">
        <f t="shared" si="5"/>
        <v>0</v>
      </c>
    </row>
    <row r="333" spans="1:9" hidden="1" x14ac:dyDescent="0.35">
      <c r="A333" s="110">
        <v>1100475</v>
      </c>
      <c r="B333" s="111">
        <v>34387</v>
      </c>
      <c r="C333" s="111" t="s">
        <v>462</v>
      </c>
      <c r="D333" s="110" t="s">
        <v>344</v>
      </c>
      <c r="E333" s="111" t="s">
        <v>463</v>
      </c>
      <c r="F333" s="111">
        <v>46813</v>
      </c>
      <c r="G333" s="113">
        <v>2728320</v>
      </c>
      <c r="H333" s="113">
        <v>0</v>
      </c>
      <c r="I333" s="118">
        <f t="shared" si="5"/>
        <v>0</v>
      </c>
    </row>
    <row r="334" spans="1:9" hidden="1" x14ac:dyDescent="0.35">
      <c r="A334" s="110">
        <v>1100707</v>
      </c>
      <c r="B334" s="111"/>
      <c r="C334" s="111" t="s">
        <v>248</v>
      </c>
      <c r="D334" s="110" t="s">
        <v>344</v>
      </c>
      <c r="E334" s="111" t="s">
        <v>464</v>
      </c>
      <c r="F334" s="112"/>
      <c r="G334" s="113">
        <v>800400</v>
      </c>
      <c r="H334" s="113">
        <v>693680</v>
      </c>
      <c r="I334" s="118">
        <f t="shared" si="5"/>
        <v>69368</v>
      </c>
    </row>
    <row r="335" spans="1:9" hidden="1" x14ac:dyDescent="0.35">
      <c r="A335" s="110">
        <v>1100361</v>
      </c>
      <c r="B335" s="111"/>
      <c r="C335" s="111" t="s">
        <v>248</v>
      </c>
      <c r="D335" s="110" t="s">
        <v>344</v>
      </c>
      <c r="E335" s="111" t="s">
        <v>464</v>
      </c>
      <c r="F335" s="112"/>
      <c r="G335" s="113">
        <v>800400</v>
      </c>
      <c r="H335" s="113">
        <v>693680</v>
      </c>
      <c r="I335" s="118">
        <f t="shared" si="5"/>
        <v>69368</v>
      </c>
    </row>
    <row r="336" spans="1:9" hidden="1" x14ac:dyDescent="0.35">
      <c r="A336" s="110">
        <v>1100360</v>
      </c>
      <c r="B336" s="111">
        <v>58500</v>
      </c>
      <c r="C336" s="111" t="s">
        <v>465</v>
      </c>
      <c r="D336" s="110" t="s">
        <v>344</v>
      </c>
      <c r="E336" s="111" t="s">
        <v>466</v>
      </c>
      <c r="F336" s="111">
        <v>256660304</v>
      </c>
      <c r="G336" s="113">
        <v>463072</v>
      </c>
      <c r="H336" s="113">
        <v>223819</v>
      </c>
      <c r="I336" s="118">
        <f t="shared" si="5"/>
        <v>22381.9</v>
      </c>
    </row>
    <row r="337" spans="1:9" hidden="1" x14ac:dyDescent="0.35">
      <c r="A337" s="110">
        <v>1100359</v>
      </c>
      <c r="B337" s="111">
        <v>58501</v>
      </c>
      <c r="C337" s="111" t="s">
        <v>465</v>
      </c>
      <c r="D337" s="110" t="s">
        <v>344</v>
      </c>
      <c r="E337" s="111" t="s">
        <v>466</v>
      </c>
      <c r="F337" s="111">
        <v>256660278</v>
      </c>
      <c r="G337" s="113">
        <v>463072</v>
      </c>
      <c r="H337" s="113">
        <v>223819</v>
      </c>
      <c r="I337" s="118">
        <f t="shared" si="5"/>
        <v>22381.9</v>
      </c>
    </row>
    <row r="338" spans="1:9" hidden="1" x14ac:dyDescent="0.35">
      <c r="A338" s="110">
        <v>1100201</v>
      </c>
      <c r="B338" s="111">
        <v>32490</v>
      </c>
      <c r="C338" s="111" t="s">
        <v>467</v>
      </c>
      <c r="D338" s="110" t="s">
        <v>344</v>
      </c>
      <c r="E338" s="111" t="s">
        <v>468</v>
      </c>
      <c r="F338" s="111">
        <v>3822</v>
      </c>
      <c r="G338" s="113">
        <v>4471455</v>
      </c>
      <c r="H338" s="113">
        <v>0</v>
      </c>
      <c r="I338" s="118">
        <f t="shared" si="5"/>
        <v>0</v>
      </c>
    </row>
    <row r="339" spans="1:9" hidden="1" x14ac:dyDescent="0.35">
      <c r="A339" s="110">
        <v>1100008</v>
      </c>
      <c r="B339" s="111">
        <v>32493</v>
      </c>
      <c r="C339" s="111" t="s">
        <v>469</v>
      </c>
      <c r="D339" s="110" t="s">
        <v>344</v>
      </c>
      <c r="E339" s="111" t="s">
        <v>470</v>
      </c>
      <c r="F339" s="111">
        <v>112893</v>
      </c>
      <c r="G339" s="113">
        <v>14600959</v>
      </c>
      <c r="H339" s="113">
        <v>0</v>
      </c>
      <c r="I339" s="118">
        <f t="shared" si="5"/>
        <v>0</v>
      </c>
    </row>
    <row r="340" spans="1:9" hidden="1" x14ac:dyDescent="0.35">
      <c r="A340" s="110">
        <v>1100680</v>
      </c>
      <c r="B340" s="111">
        <v>32940</v>
      </c>
      <c r="C340" s="111" t="s">
        <v>194</v>
      </c>
      <c r="D340" s="110" t="s">
        <v>344</v>
      </c>
      <c r="E340" s="111" t="s">
        <v>471</v>
      </c>
      <c r="F340" s="111">
        <v>512001026</v>
      </c>
      <c r="G340" s="113">
        <v>0</v>
      </c>
      <c r="H340" s="113">
        <v>0</v>
      </c>
      <c r="I340" s="118">
        <f t="shared" si="5"/>
        <v>0</v>
      </c>
    </row>
    <row r="341" spans="1:9" hidden="1" x14ac:dyDescent="0.35">
      <c r="A341" s="110">
        <v>1100679</v>
      </c>
      <c r="B341" s="111">
        <v>27477</v>
      </c>
      <c r="C341" s="111" t="s">
        <v>472</v>
      </c>
      <c r="D341" s="110" t="s">
        <v>344</v>
      </c>
      <c r="E341" s="111" t="s">
        <v>473</v>
      </c>
      <c r="F341" s="112"/>
      <c r="G341" s="113">
        <v>1562534</v>
      </c>
      <c r="H341" s="113">
        <v>0</v>
      </c>
      <c r="I341" s="118">
        <f t="shared" si="5"/>
        <v>0</v>
      </c>
    </row>
    <row r="342" spans="1:9" hidden="1" x14ac:dyDescent="0.35">
      <c r="A342" s="110">
        <v>1100678</v>
      </c>
      <c r="B342" s="111">
        <v>48300</v>
      </c>
      <c r="C342" s="111" t="s">
        <v>474</v>
      </c>
      <c r="D342" s="110" t="s">
        <v>344</v>
      </c>
      <c r="E342" s="111" t="s">
        <v>475</v>
      </c>
      <c r="F342" s="112"/>
      <c r="G342" s="113">
        <v>463072</v>
      </c>
      <c r="H342" s="113">
        <v>7719</v>
      </c>
      <c r="I342" s="118">
        <f t="shared" si="5"/>
        <v>771.90000000000009</v>
      </c>
    </row>
    <row r="343" spans="1:9" hidden="1" x14ac:dyDescent="0.35">
      <c r="A343" s="110">
        <v>1100677</v>
      </c>
      <c r="B343" s="111">
        <v>48301</v>
      </c>
      <c r="C343" s="111" t="s">
        <v>474</v>
      </c>
      <c r="D343" s="110" t="s">
        <v>344</v>
      </c>
      <c r="E343" s="111" t="s">
        <v>475</v>
      </c>
      <c r="F343" s="112"/>
      <c r="G343" s="113">
        <v>463072</v>
      </c>
      <c r="H343" s="113">
        <v>7719</v>
      </c>
      <c r="I343" s="118">
        <f t="shared" si="5"/>
        <v>771.90000000000009</v>
      </c>
    </row>
    <row r="344" spans="1:9" hidden="1" x14ac:dyDescent="0.35">
      <c r="A344" s="110">
        <v>1100676</v>
      </c>
      <c r="B344" s="111">
        <v>48302</v>
      </c>
      <c r="C344" s="111" t="s">
        <v>474</v>
      </c>
      <c r="D344" s="110" t="s">
        <v>344</v>
      </c>
      <c r="E344" s="111" t="s">
        <v>475</v>
      </c>
      <c r="F344" s="112"/>
      <c r="G344" s="113">
        <v>463072</v>
      </c>
      <c r="H344" s="113">
        <v>7719</v>
      </c>
      <c r="I344" s="118">
        <f t="shared" si="5"/>
        <v>771.90000000000009</v>
      </c>
    </row>
    <row r="345" spans="1:9" hidden="1" x14ac:dyDescent="0.35">
      <c r="A345" s="110">
        <v>1100675</v>
      </c>
      <c r="B345" s="111">
        <v>48303</v>
      </c>
      <c r="C345" s="111" t="s">
        <v>474</v>
      </c>
      <c r="D345" s="110" t="s">
        <v>344</v>
      </c>
      <c r="E345" s="111" t="s">
        <v>475</v>
      </c>
      <c r="F345" s="112"/>
      <c r="G345" s="113">
        <v>463072</v>
      </c>
      <c r="H345" s="113">
        <v>7719</v>
      </c>
      <c r="I345" s="118">
        <f t="shared" si="5"/>
        <v>771.90000000000009</v>
      </c>
    </row>
    <row r="346" spans="1:9" hidden="1" x14ac:dyDescent="0.35">
      <c r="A346" s="110">
        <v>1100674</v>
      </c>
      <c r="B346" s="111">
        <v>50047</v>
      </c>
      <c r="C346" s="111" t="s">
        <v>474</v>
      </c>
      <c r="D346" s="110" t="s">
        <v>344</v>
      </c>
      <c r="E346" s="111" t="s">
        <v>475</v>
      </c>
      <c r="F346" s="112"/>
      <c r="G346" s="113">
        <v>463072</v>
      </c>
      <c r="H346" s="113">
        <v>7719</v>
      </c>
      <c r="I346" s="118">
        <f t="shared" si="5"/>
        <v>771.90000000000009</v>
      </c>
    </row>
    <row r="347" spans="1:9" hidden="1" x14ac:dyDescent="0.35">
      <c r="A347" s="110">
        <v>1100673</v>
      </c>
      <c r="B347" s="111">
        <v>50048</v>
      </c>
      <c r="C347" s="111" t="s">
        <v>474</v>
      </c>
      <c r="D347" s="110" t="s">
        <v>344</v>
      </c>
      <c r="E347" s="111" t="s">
        <v>475</v>
      </c>
      <c r="F347" s="112"/>
      <c r="G347" s="113">
        <v>463072</v>
      </c>
      <c r="H347" s="113">
        <v>7719</v>
      </c>
      <c r="I347" s="118">
        <f t="shared" si="5"/>
        <v>771.90000000000009</v>
      </c>
    </row>
    <row r="348" spans="1:9" hidden="1" x14ac:dyDescent="0.35">
      <c r="A348" s="110">
        <v>1100672</v>
      </c>
      <c r="B348" s="111">
        <v>50049</v>
      </c>
      <c r="C348" s="111" t="s">
        <v>474</v>
      </c>
      <c r="D348" s="110" t="s">
        <v>344</v>
      </c>
      <c r="E348" s="111" t="s">
        <v>476</v>
      </c>
      <c r="F348" s="112"/>
      <c r="G348" s="113">
        <v>463072</v>
      </c>
      <c r="H348" s="113">
        <v>7719</v>
      </c>
      <c r="I348" s="118">
        <f t="shared" si="5"/>
        <v>771.90000000000009</v>
      </c>
    </row>
    <row r="349" spans="1:9" hidden="1" x14ac:dyDescent="0.35">
      <c r="A349" s="110">
        <v>1101438</v>
      </c>
      <c r="B349" s="111">
        <v>50050</v>
      </c>
      <c r="C349" s="111" t="s">
        <v>474</v>
      </c>
      <c r="D349" s="110" t="s">
        <v>344</v>
      </c>
      <c r="E349" s="111" t="s">
        <v>476</v>
      </c>
      <c r="F349" s="112"/>
      <c r="G349" s="113">
        <v>463072</v>
      </c>
      <c r="H349" s="113">
        <v>7719</v>
      </c>
      <c r="I349" s="118">
        <f t="shared" si="5"/>
        <v>771.90000000000009</v>
      </c>
    </row>
    <row r="350" spans="1:9" hidden="1" x14ac:dyDescent="0.35">
      <c r="A350" s="110">
        <v>1101828</v>
      </c>
      <c r="B350" s="111">
        <v>50051</v>
      </c>
      <c r="C350" s="111" t="s">
        <v>474</v>
      </c>
      <c r="D350" s="110" t="s">
        <v>344</v>
      </c>
      <c r="E350" s="111" t="s">
        <v>476</v>
      </c>
      <c r="F350" s="112"/>
      <c r="G350" s="113">
        <v>463072</v>
      </c>
      <c r="H350" s="113">
        <v>7719</v>
      </c>
      <c r="I350" s="118">
        <f t="shared" si="5"/>
        <v>771.90000000000009</v>
      </c>
    </row>
    <row r="351" spans="1:9" hidden="1" x14ac:dyDescent="0.35">
      <c r="A351" s="110">
        <v>1100846</v>
      </c>
      <c r="B351" s="111">
        <v>56019</v>
      </c>
      <c r="C351" s="111" t="s">
        <v>265</v>
      </c>
      <c r="D351" s="110" t="s">
        <v>344</v>
      </c>
      <c r="E351" s="111" t="s">
        <v>477</v>
      </c>
      <c r="F351" s="111">
        <v>48164019</v>
      </c>
      <c r="G351" s="113">
        <v>463072</v>
      </c>
      <c r="H351" s="113">
        <v>123487</v>
      </c>
      <c r="I351" s="118">
        <f t="shared" si="5"/>
        <v>12348.7</v>
      </c>
    </row>
    <row r="352" spans="1:9" hidden="1" x14ac:dyDescent="0.35">
      <c r="A352" s="110">
        <v>1101829</v>
      </c>
      <c r="B352" s="111">
        <v>56017</v>
      </c>
      <c r="C352" s="111" t="s">
        <v>265</v>
      </c>
      <c r="D352" s="110" t="s">
        <v>344</v>
      </c>
      <c r="E352" s="111" t="s">
        <v>478</v>
      </c>
      <c r="F352" s="111">
        <v>256650103</v>
      </c>
      <c r="G352" s="113">
        <v>463072</v>
      </c>
      <c r="H352" s="113">
        <v>123487</v>
      </c>
      <c r="I352" s="118">
        <f t="shared" si="5"/>
        <v>12348.7</v>
      </c>
    </row>
    <row r="353" spans="1:9" hidden="1" x14ac:dyDescent="0.35">
      <c r="A353" s="110">
        <v>1101830</v>
      </c>
      <c r="B353" s="111">
        <v>56018</v>
      </c>
      <c r="C353" s="111" t="s">
        <v>265</v>
      </c>
      <c r="D353" s="110" t="s">
        <v>344</v>
      </c>
      <c r="E353" s="111" t="s">
        <v>478</v>
      </c>
      <c r="F353" s="111">
        <v>256650152</v>
      </c>
      <c r="G353" s="113">
        <v>463072</v>
      </c>
      <c r="H353" s="113">
        <v>123487</v>
      </c>
      <c r="I353" s="118">
        <f t="shared" si="5"/>
        <v>12348.7</v>
      </c>
    </row>
    <row r="354" spans="1:9" hidden="1" x14ac:dyDescent="0.35">
      <c r="A354" s="110">
        <v>1101838</v>
      </c>
      <c r="B354" s="111">
        <v>66851</v>
      </c>
      <c r="C354" s="111" t="s">
        <v>479</v>
      </c>
      <c r="D354" s="110" t="s">
        <v>344</v>
      </c>
      <c r="E354" s="111" t="s">
        <v>480</v>
      </c>
      <c r="F354" s="111" t="s">
        <v>481</v>
      </c>
      <c r="G354" s="113">
        <v>893780</v>
      </c>
      <c r="H354" s="113">
        <v>789506</v>
      </c>
      <c r="I354" s="118">
        <f t="shared" si="5"/>
        <v>78950.600000000006</v>
      </c>
    </row>
    <row r="355" spans="1:9" hidden="1" x14ac:dyDescent="0.35">
      <c r="A355" s="110">
        <v>1100845</v>
      </c>
      <c r="B355" s="111">
        <v>66852</v>
      </c>
      <c r="C355" s="111" t="s">
        <v>479</v>
      </c>
      <c r="D355" s="110" t="s">
        <v>344</v>
      </c>
      <c r="E355" s="111" t="s">
        <v>480</v>
      </c>
      <c r="F355" s="111" t="s">
        <v>482</v>
      </c>
      <c r="G355" s="113">
        <v>893780</v>
      </c>
      <c r="H355" s="113">
        <v>789506</v>
      </c>
      <c r="I355" s="118">
        <f t="shared" si="5"/>
        <v>78950.600000000006</v>
      </c>
    </row>
    <row r="356" spans="1:9" hidden="1" x14ac:dyDescent="0.35">
      <c r="A356" s="110">
        <v>1101444</v>
      </c>
      <c r="B356" s="111">
        <v>66853</v>
      </c>
      <c r="C356" s="111" t="s">
        <v>479</v>
      </c>
      <c r="D356" s="110" t="s">
        <v>344</v>
      </c>
      <c r="E356" s="111" t="s">
        <v>480</v>
      </c>
      <c r="F356" s="111" t="s">
        <v>483</v>
      </c>
      <c r="G356" s="113">
        <v>893780</v>
      </c>
      <c r="H356" s="113">
        <v>789506</v>
      </c>
      <c r="I356" s="118">
        <f t="shared" si="5"/>
        <v>78950.600000000006</v>
      </c>
    </row>
    <row r="357" spans="1:9" hidden="1" x14ac:dyDescent="0.35">
      <c r="A357" s="110">
        <v>1100686</v>
      </c>
      <c r="B357" s="111">
        <v>52880</v>
      </c>
      <c r="C357" s="111" t="s">
        <v>260</v>
      </c>
      <c r="D357" s="110" t="s">
        <v>344</v>
      </c>
      <c r="E357" s="111" t="s">
        <v>484</v>
      </c>
      <c r="F357" s="111">
        <v>184452</v>
      </c>
      <c r="G357" s="113">
        <v>823600</v>
      </c>
      <c r="H357" s="113">
        <v>96087</v>
      </c>
      <c r="I357" s="118">
        <f t="shared" si="5"/>
        <v>9608.7000000000007</v>
      </c>
    </row>
    <row r="358" spans="1:9" hidden="1" x14ac:dyDescent="0.35">
      <c r="A358" s="110">
        <v>1100882</v>
      </c>
      <c r="B358" s="111">
        <v>51536</v>
      </c>
      <c r="C358" s="111" t="s">
        <v>485</v>
      </c>
      <c r="D358" s="110" t="s">
        <v>344</v>
      </c>
      <c r="E358" s="111" t="s">
        <v>486</v>
      </c>
      <c r="F358" s="111" t="s">
        <v>487</v>
      </c>
      <c r="G358" s="113">
        <v>742400</v>
      </c>
      <c r="H358" s="113">
        <v>0</v>
      </c>
      <c r="I358" s="118">
        <f t="shared" si="5"/>
        <v>0</v>
      </c>
    </row>
    <row r="359" spans="1:9" hidden="1" x14ac:dyDescent="0.35">
      <c r="A359" s="110">
        <v>1101837</v>
      </c>
      <c r="B359" s="111">
        <v>51535</v>
      </c>
      <c r="C359" s="111" t="s">
        <v>485</v>
      </c>
      <c r="D359" s="110" t="s">
        <v>344</v>
      </c>
      <c r="E359" s="111" t="s">
        <v>486</v>
      </c>
      <c r="F359" s="111" t="s">
        <v>488</v>
      </c>
      <c r="G359" s="113">
        <v>742400</v>
      </c>
      <c r="H359" s="113">
        <v>0</v>
      </c>
      <c r="I359" s="118">
        <f t="shared" si="5"/>
        <v>0</v>
      </c>
    </row>
    <row r="360" spans="1:9" hidden="1" x14ac:dyDescent="0.35">
      <c r="A360" s="110">
        <v>1100175</v>
      </c>
      <c r="B360" s="111">
        <v>51534</v>
      </c>
      <c r="C360" s="111" t="s">
        <v>485</v>
      </c>
      <c r="D360" s="110" t="s">
        <v>344</v>
      </c>
      <c r="E360" s="111" t="s">
        <v>486</v>
      </c>
      <c r="F360" s="111" t="s">
        <v>489</v>
      </c>
      <c r="G360" s="113">
        <v>742400</v>
      </c>
      <c r="H360" s="113">
        <v>0</v>
      </c>
      <c r="I360" s="118">
        <f t="shared" si="5"/>
        <v>0</v>
      </c>
    </row>
    <row r="361" spans="1:9" hidden="1" x14ac:dyDescent="0.35">
      <c r="A361" s="110">
        <v>1309928</v>
      </c>
      <c r="B361" s="111">
        <v>51542</v>
      </c>
      <c r="C361" s="111" t="s">
        <v>485</v>
      </c>
      <c r="D361" s="110" t="s">
        <v>344</v>
      </c>
      <c r="E361" s="111" t="s">
        <v>490</v>
      </c>
      <c r="F361" s="111" t="s">
        <v>491</v>
      </c>
      <c r="G361" s="113">
        <v>684400</v>
      </c>
      <c r="H361" s="113">
        <v>0</v>
      </c>
      <c r="I361" s="118">
        <f t="shared" si="5"/>
        <v>0</v>
      </c>
    </row>
    <row r="362" spans="1:9" hidden="1" x14ac:dyDescent="0.35">
      <c r="A362" s="110">
        <v>1100059</v>
      </c>
      <c r="B362" s="111">
        <v>51541</v>
      </c>
      <c r="C362" s="111" t="s">
        <v>485</v>
      </c>
      <c r="D362" s="110" t="s">
        <v>344</v>
      </c>
      <c r="E362" s="111" t="s">
        <v>490</v>
      </c>
      <c r="F362" s="111" t="s">
        <v>492</v>
      </c>
      <c r="G362" s="113">
        <v>684400</v>
      </c>
      <c r="H362" s="113">
        <v>0</v>
      </c>
      <c r="I362" s="118">
        <f t="shared" si="5"/>
        <v>0</v>
      </c>
    </row>
    <row r="363" spans="1:9" hidden="1" x14ac:dyDescent="0.35">
      <c r="A363" s="110">
        <v>1309929</v>
      </c>
      <c r="B363" s="111">
        <v>51540</v>
      </c>
      <c r="C363" s="111" t="s">
        <v>485</v>
      </c>
      <c r="D363" s="110" t="s">
        <v>344</v>
      </c>
      <c r="E363" s="111" t="s">
        <v>490</v>
      </c>
      <c r="F363" s="111" t="s">
        <v>493</v>
      </c>
      <c r="G363" s="113">
        <v>684400</v>
      </c>
      <c r="H363" s="113">
        <v>0</v>
      </c>
      <c r="I363" s="118">
        <f t="shared" si="5"/>
        <v>0</v>
      </c>
    </row>
    <row r="364" spans="1:9" hidden="1" x14ac:dyDescent="0.35">
      <c r="A364" s="110">
        <v>1100729</v>
      </c>
      <c r="B364" s="111">
        <v>51539</v>
      </c>
      <c r="C364" s="111" t="s">
        <v>485</v>
      </c>
      <c r="D364" s="110" t="s">
        <v>344</v>
      </c>
      <c r="E364" s="111" t="s">
        <v>494</v>
      </c>
      <c r="F364" s="111" t="s">
        <v>495</v>
      </c>
      <c r="G364" s="113">
        <v>684400</v>
      </c>
      <c r="H364" s="113">
        <v>0</v>
      </c>
      <c r="I364" s="118">
        <f t="shared" si="5"/>
        <v>0</v>
      </c>
    </row>
    <row r="365" spans="1:9" hidden="1" x14ac:dyDescent="0.35">
      <c r="A365" s="110">
        <v>1100426</v>
      </c>
      <c r="B365" s="111">
        <v>51538</v>
      </c>
      <c r="C365" s="111" t="s">
        <v>485</v>
      </c>
      <c r="D365" s="110" t="s">
        <v>344</v>
      </c>
      <c r="E365" s="111" t="s">
        <v>494</v>
      </c>
      <c r="F365" s="111" t="s">
        <v>496</v>
      </c>
      <c r="G365" s="113">
        <v>684400</v>
      </c>
      <c r="H365" s="113">
        <v>0</v>
      </c>
      <c r="I365" s="118">
        <f t="shared" si="5"/>
        <v>0</v>
      </c>
    </row>
    <row r="366" spans="1:9" hidden="1" x14ac:dyDescent="0.35">
      <c r="A366" s="110">
        <v>1100839</v>
      </c>
      <c r="B366" s="111">
        <v>51537</v>
      </c>
      <c r="C366" s="111" t="s">
        <v>485</v>
      </c>
      <c r="D366" s="110" t="s">
        <v>344</v>
      </c>
      <c r="E366" s="111" t="s">
        <v>494</v>
      </c>
      <c r="F366" s="111" t="s">
        <v>497</v>
      </c>
      <c r="G366" s="113">
        <v>684400</v>
      </c>
      <c r="H366" s="113">
        <v>0</v>
      </c>
      <c r="I366" s="118">
        <f t="shared" si="5"/>
        <v>0</v>
      </c>
    </row>
    <row r="367" spans="1:9" hidden="1" x14ac:dyDescent="0.35">
      <c r="A367" s="110">
        <v>1100837</v>
      </c>
      <c r="B367" s="111">
        <v>51533</v>
      </c>
      <c r="C367" s="111" t="s">
        <v>498</v>
      </c>
      <c r="D367" s="110" t="s">
        <v>344</v>
      </c>
      <c r="E367" s="111" t="s">
        <v>499</v>
      </c>
      <c r="F367" s="111">
        <v>720800</v>
      </c>
      <c r="G367" s="113">
        <v>3132000</v>
      </c>
      <c r="H367" s="113">
        <v>0</v>
      </c>
      <c r="I367" s="118">
        <f t="shared" si="5"/>
        <v>0</v>
      </c>
    </row>
    <row r="368" spans="1:9" hidden="1" x14ac:dyDescent="0.35">
      <c r="A368" s="110">
        <v>1100425</v>
      </c>
      <c r="B368" s="111">
        <v>51532</v>
      </c>
      <c r="C368" s="111" t="s">
        <v>498</v>
      </c>
      <c r="D368" s="110" t="s">
        <v>344</v>
      </c>
      <c r="E368" s="111" t="s">
        <v>499</v>
      </c>
      <c r="F368" s="111">
        <v>719006</v>
      </c>
      <c r="G368" s="113">
        <v>3132000</v>
      </c>
      <c r="H368" s="113">
        <v>0</v>
      </c>
      <c r="I368" s="118">
        <f t="shared" si="5"/>
        <v>0</v>
      </c>
    </row>
    <row r="369" spans="1:9" hidden="1" x14ac:dyDescent="0.35">
      <c r="A369" s="110">
        <v>1100577</v>
      </c>
      <c r="B369" s="111">
        <v>51531</v>
      </c>
      <c r="C369" s="111" t="s">
        <v>498</v>
      </c>
      <c r="D369" s="110" t="s">
        <v>344</v>
      </c>
      <c r="E369" s="111" t="s">
        <v>499</v>
      </c>
      <c r="F369" s="111">
        <v>719043</v>
      </c>
      <c r="G369" s="113">
        <v>3132000</v>
      </c>
      <c r="H369" s="113">
        <v>0</v>
      </c>
      <c r="I369" s="118">
        <f t="shared" si="5"/>
        <v>0</v>
      </c>
    </row>
    <row r="370" spans="1:9" hidden="1" x14ac:dyDescent="0.35">
      <c r="A370" s="110">
        <v>1100578</v>
      </c>
      <c r="B370" s="111"/>
      <c r="C370" s="111" t="s">
        <v>248</v>
      </c>
      <c r="D370" s="110" t="s">
        <v>344</v>
      </c>
      <c r="E370" s="111" t="s">
        <v>500</v>
      </c>
      <c r="F370" s="112"/>
      <c r="G370" s="113">
        <v>2907174</v>
      </c>
      <c r="H370" s="113">
        <v>2519550</v>
      </c>
      <c r="I370" s="118">
        <f t="shared" si="5"/>
        <v>251955</v>
      </c>
    </row>
    <row r="371" spans="1:9" hidden="1" x14ac:dyDescent="0.35">
      <c r="A371" s="110">
        <v>25309</v>
      </c>
      <c r="B371" s="111"/>
      <c r="C371" s="111" t="s">
        <v>248</v>
      </c>
      <c r="D371" s="110" t="s">
        <v>344</v>
      </c>
      <c r="E371" s="111" t="s">
        <v>500</v>
      </c>
      <c r="F371" s="112"/>
      <c r="G371" s="113">
        <v>2907175</v>
      </c>
      <c r="H371" s="113">
        <v>2519551</v>
      </c>
      <c r="I371" s="118">
        <f t="shared" si="5"/>
        <v>251955.1</v>
      </c>
    </row>
    <row r="372" spans="1:9" hidden="1" x14ac:dyDescent="0.35">
      <c r="A372" s="110">
        <v>1101435</v>
      </c>
      <c r="B372" s="111">
        <v>51530</v>
      </c>
      <c r="C372" s="111" t="s">
        <v>498</v>
      </c>
      <c r="D372" s="110" t="s">
        <v>344</v>
      </c>
      <c r="E372" s="111" t="s">
        <v>501</v>
      </c>
      <c r="F372" s="111">
        <v>305274</v>
      </c>
      <c r="G372" s="113">
        <v>19598200</v>
      </c>
      <c r="H372" s="113">
        <v>0</v>
      </c>
      <c r="I372" s="118">
        <f t="shared" si="5"/>
        <v>0</v>
      </c>
    </row>
    <row r="373" spans="1:9" hidden="1" x14ac:dyDescent="0.35">
      <c r="A373" s="110">
        <v>800514</v>
      </c>
      <c r="B373" s="111">
        <v>34400</v>
      </c>
      <c r="C373" s="111" t="s">
        <v>435</v>
      </c>
      <c r="D373" s="110" t="s">
        <v>344</v>
      </c>
      <c r="E373" s="111" t="s">
        <v>502</v>
      </c>
      <c r="F373" s="111">
        <v>5120808</v>
      </c>
      <c r="G373" s="113">
        <v>1003024</v>
      </c>
      <c r="H373" s="113">
        <v>0</v>
      </c>
      <c r="I373" s="118">
        <f t="shared" si="5"/>
        <v>0</v>
      </c>
    </row>
    <row r="374" spans="1:9" hidden="1" x14ac:dyDescent="0.35">
      <c r="A374" s="110">
        <v>1100747</v>
      </c>
      <c r="B374" s="111">
        <v>51543</v>
      </c>
      <c r="C374" s="111" t="s">
        <v>406</v>
      </c>
      <c r="D374" s="110" t="s">
        <v>344</v>
      </c>
      <c r="E374" s="111" t="s">
        <v>503</v>
      </c>
      <c r="F374" s="111" t="s">
        <v>504</v>
      </c>
      <c r="G374" s="113">
        <v>2830400</v>
      </c>
      <c r="H374" s="113">
        <v>188693</v>
      </c>
      <c r="I374" s="118">
        <f t="shared" si="5"/>
        <v>18869.3</v>
      </c>
    </row>
    <row r="375" spans="1:9" hidden="1" x14ac:dyDescent="0.35">
      <c r="A375" s="110">
        <v>1101836</v>
      </c>
      <c r="B375" s="111">
        <v>52782</v>
      </c>
      <c r="C375" s="111" t="s">
        <v>505</v>
      </c>
      <c r="D375" s="110" t="s">
        <v>344</v>
      </c>
      <c r="E375" s="111" t="s">
        <v>506</v>
      </c>
      <c r="F375" s="111">
        <v>11030005340</v>
      </c>
      <c r="G375" s="113">
        <v>215992</v>
      </c>
      <c r="H375" s="113">
        <v>0</v>
      </c>
      <c r="I375" s="118">
        <f t="shared" si="5"/>
        <v>0</v>
      </c>
    </row>
    <row r="376" spans="1:9" hidden="1" x14ac:dyDescent="0.35">
      <c r="A376" s="110">
        <v>1101835</v>
      </c>
      <c r="B376" s="111">
        <v>52789</v>
      </c>
      <c r="C376" s="111" t="s">
        <v>505</v>
      </c>
      <c r="D376" s="110" t="s">
        <v>344</v>
      </c>
      <c r="E376" s="111" t="s">
        <v>506</v>
      </c>
      <c r="F376" s="111">
        <v>11030005389</v>
      </c>
      <c r="G376" s="113">
        <v>215992</v>
      </c>
      <c r="H376" s="113">
        <v>0</v>
      </c>
      <c r="I376" s="118">
        <f t="shared" si="5"/>
        <v>0</v>
      </c>
    </row>
    <row r="377" spans="1:9" hidden="1" x14ac:dyDescent="0.35">
      <c r="A377" s="110">
        <v>25311</v>
      </c>
      <c r="B377" s="111">
        <v>52788</v>
      </c>
      <c r="C377" s="111" t="s">
        <v>505</v>
      </c>
      <c r="D377" s="110" t="s">
        <v>344</v>
      </c>
      <c r="E377" s="111" t="s">
        <v>506</v>
      </c>
      <c r="F377" s="111">
        <v>11030005476</v>
      </c>
      <c r="G377" s="113">
        <v>215992</v>
      </c>
      <c r="H377" s="113">
        <v>0</v>
      </c>
      <c r="I377" s="118">
        <f t="shared" si="5"/>
        <v>0</v>
      </c>
    </row>
    <row r="378" spans="1:9" hidden="1" x14ac:dyDescent="0.35">
      <c r="A378" s="110">
        <v>1309830</v>
      </c>
      <c r="B378" s="111">
        <v>52781</v>
      </c>
      <c r="C378" s="111" t="s">
        <v>505</v>
      </c>
      <c r="D378" s="110" t="s">
        <v>344</v>
      </c>
      <c r="E378" s="111" t="s">
        <v>506</v>
      </c>
      <c r="F378" s="111">
        <v>11010000386</v>
      </c>
      <c r="G378" s="113">
        <v>215992</v>
      </c>
      <c r="H378" s="113">
        <v>0</v>
      </c>
      <c r="I378" s="118">
        <f t="shared" si="5"/>
        <v>0</v>
      </c>
    </row>
    <row r="379" spans="1:9" hidden="1" x14ac:dyDescent="0.35">
      <c r="A379" s="110">
        <v>1101454</v>
      </c>
      <c r="B379" s="111">
        <v>52780</v>
      </c>
      <c r="C379" s="111" t="s">
        <v>505</v>
      </c>
      <c r="D379" s="110" t="s">
        <v>344</v>
      </c>
      <c r="E379" s="111" t="s">
        <v>506</v>
      </c>
      <c r="F379" s="111">
        <v>11010000415</v>
      </c>
      <c r="G379" s="113">
        <v>215992</v>
      </c>
      <c r="H379" s="113">
        <v>0</v>
      </c>
      <c r="I379" s="118">
        <f t="shared" si="5"/>
        <v>0</v>
      </c>
    </row>
    <row r="380" spans="1:9" hidden="1" x14ac:dyDescent="0.35">
      <c r="A380" s="110">
        <v>1101053</v>
      </c>
      <c r="B380" s="111">
        <v>52779</v>
      </c>
      <c r="C380" s="111" t="s">
        <v>505</v>
      </c>
      <c r="D380" s="110" t="s">
        <v>344</v>
      </c>
      <c r="E380" s="111" t="s">
        <v>506</v>
      </c>
      <c r="F380" s="111">
        <v>11030005367</v>
      </c>
      <c r="G380" s="113">
        <v>215992</v>
      </c>
      <c r="H380" s="113">
        <v>0</v>
      </c>
      <c r="I380" s="118">
        <f t="shared" si="5"/>
        <v>0</v>
      </c>
    </row>
    <row r="381" spans="1:9" hidden="1" x14ac:dyDescent="0.35">
      <c r="A381" s="110">
        <v>1309988</v>
      </c>
      <c r="B381" s="111">
        <v>52778</v>
      </c>
      <c r="C381" s="111" t="s">
        <v>505</v>
      </c>
      <c r="D381" s="110" t="s">
        <v>344</v>
      </c>
      <c r="E381" s="111" t="s">
        <v>506</v>
      </c>
      <c r="F381" s="111">
        <v>11030005265</v>
      </c>
      <c r="G381" s="113">
        <v>215992</v>
      </c>
      <c r="H381" s="113">
        <v>0</v>
      </c>
      <c r="I381" s="118">
        <f t="shared" si="5"/>
        <v>0</v>
      </c>
    </row>
    <row r="382" spans="1:9" hidden="1" x14ac:dyDescent="0.35">
      <c r="A382" s="110">
        <v>1100759</v>
      </c>
      <c r="B382" s="111">
        <v>52777</v>
      </c>
      <c r="C382" s="111" t="s">
        <v>505</v>
      </c>
      <c r="D382" s="110" t="s">
        <v>344</v>
      </c>
      <c r="E382" s="111" t="s">
        <v>506</v>
      </c>
      <c r="F382" s="111">
        <v>11030005303</v>
      </c>
      <c r="G382" s="113">
        <v>215992</v>
      </c>
      <c r="H382" s="113">
        <v>0</v>
      </c>
      <c r="I382" s="118">
        <f t="shared" si="5"/>
        <v>0</v>
      </c>
    </row>
    <row r="383" spans="1:9" hidden="1" x14ac:dyDescent="0.35">
      <c r="A383" s="110">
        <v>1101054</v>
      </c>
      <c r="B383" s="111">
        <v>52776</v>
      </c>
      <c r="C383" s="111" t="s">
        <v>505</v>
      </c>
      <c r="D383" s="110" t="s">
        <v>344</v>
      </c>
      <c r="E383" s="111" t="s">
        <v>506</v>
      </c>
      <c r="F383" s="111">
        <v>11010000325</v>
      </c>
      <c r="G383" s="113">
        <v>215992</v>
      </c>
      <c r="H383" s="113">
        <v>0</v>
      </c>
      <c r="I383" s="118">
        <f t="shared" si="5"/>
        <v>0</v>
      </c>
    </row>
    <row r="384" spans="1:9" hidden="1" x14ac:dyDescent="0.35">
      <c r="A384" s="110">
        <v>1309828</v>
      </c>
      <c r="B384" s="111">
        <v>52775</v>
      </c>
      <c r="C384" s="111" t="s">
        <v>505</v>
      </c>
      <c r="D384" s="110" t="s">
        <v>344</v>
      </c>
      <c r="E384" s="111" t="s">
        <v>506</v>
      </c>
      <c r="F384" s="111">
        <v>11010000336</v>
      </c>
      <c r="G384" s="113">
        <v>215992</v>
      </c>
      <c r="H384" s="113">
        <v>0</v>
      </c>
      <c r="I384" s="118">
        <f t="shared" si="5"/>
        <v>0</v>
      </c>
    </row>
    <row r="385" spans="1:9" hidden="1" x14ac:dyDescent="0.35">
      <c r="A385" s="110">
        <v>1309829</v>
      </c>
      <c r="B385" s="111">
        <v>52787</v>
      </c>
      <c r="C385" s="111" t="s">
        <v>505</v>
      </c>
      <c r="D385" s="110" t="s">
        <v>344</v>
      </c>
      <c r="E385" s="111" t="s">
        <v>506</v>
      </c>
      <c r="F385" s="111">
        <v>11030005478</v>
      </c>
      <c r="G385" s="113">
        <v>215992</v>
      </c>
      <c r="H385" s="113">
        <v>0</v>
      </c>
      <c r="I385" s="118">
        <f t="shared" si="5"/>
        <v>0</v>
      </c>
    </row>
    <row r="386" spans="1:9" hidden="1" x14ac:dyDescent="0.35">
      <c r="A386" s="110">
        <v>1100297</v>
      </c>
      <c r="B386" s="111">
        <v>52786</v>
      </c>
      <c r="C386" s="111" t="s">
        <v>505</v>
      </c>
      <c r="D386" s="110" t="s">
        <v>344</v>
      </c>
      <c r="E386" s="111" t="s">
        <v>506</v>
      </c>
      <c r="F386" s="111">
        <v>11010000396</v>
      </c>
      <c r="G386" s="113">
        <v>215992</v>
      </c>
      <c r="H386" s="113">
        <v>0</v>
      </c>
      <c r="I386" s="118">
        <f t="shared" ref="I386:I449" si="6">+H386*0.1</f>
        <v>0</v>
      </c>
    </row>
    <row r="387" spans="1:9" hidden="1" x14ac:dyDescent="0.35">
      <c r="A387" s="110">
        <v>1100296</v>
      </c>
      <c r="B387" s="111">
        <v>52785</v>
      </c>
      <c r="C387" s="111" t="s">
        <v>505</v>
      </c>
      <c r="D387" s="110" t="s">
        <v>344</v>
      </c>
      <c r="E387" s="111" t="s">
        <v>506</v>
      </c>
      <c r="F387" s="111">
        <v>11030005277</v>
      </c>
      <c r="G387" s="113">
        <v>215992</v>
      </c>
      <c r="H387" s="113">
        <v>0</v>
      </c>
      <c r="I387" s="118">
        <f t="shared" si="6"/>
        <v>0</v>
      </c>
    </row>
    <row r="388" spans="1:9" hidden="1" x14ac:dyDescent="0.35">
      <c r="A388" s="110">
        <v>1100295</v>
      </c>
      <c r="B388" s="111">
        <v>52784</v>
      </c>
      <c r="C388" s="111" t="s">
        <v>505</v>
      </c>
      <c r="D388" s="110" t="s">
        <v>344</v>
      </c>
      <c r="E388" s="111" t="s">
        <v>506</v>
      </c>
      <c r="F388" s="111">
        <v>11010000335</v>
      </c>
      <c r="G388" s="113">
        <v>215992</v>
      </c>
      <c r="H388" s="113">
        <v>0</v>
      </c>
      <c r="I388" s="118">
        <f t="shared" si="6"/>
        <v>0</v>
      </c>
    </row>
    <row r="389" spans="1:9" hidden="1" x14ac:dyDescent="0.35">
      <c r="A389" s="110">
        <v>1100294</v>
      </c>
      <c r="B389" s="111">
        <v>52783</v>
      </c>
      <c r="C389" s="111" t="s">
        <v>505</v>
      </c>
      <c r="D389" s="110" t="s">
        <v>344</v>
      </c>
      <c r="E389" s="111" t="s">
        <v>506</v>
      </c>
      <c r="F389" s="111">
        <v>11030005431</v>
      </c>
      <c r="G389" s="113">
        <v>215992</v>
      </c>
      <c r="H389" s="113">
        <v>0</v>
      </c>
      <c r="I389" s="118">
        <f t="shared" si="6"/>
        <v>0</v>
      </c>
    </row>
    <row r="390" spans="1:9" hidden="1" x14ac:dyDescent="0.35">
      <c r="A390" s="110">
        <v>1100292</v>
      </c>
      <c r="B390" s="111"/>
      <c r="C390" s="111" t="s">
        <v>383</v>
      </c>
      <c r="D390" s="110" t="s">
        <v>344</v>
      </c>
      <c r="E390" s="111" t="s">
        <v>507</v>
      </c>
      <c r="F390" s="112"/>
      <c r="G390" s="113">
        <v>7528400</v>
      </c>
      <c r="H390" s="113">
        <v>7026507</v>
      </c>
      <c r="I390" s="118">
        <f t="shared" si="6"/>
        <v>702650.70000000007</v>
      </c>
    </row>
    <row r="391" spans="1:9" hidden="1" x14ac:dyDescent="0.35">
      <c r="A391" s="110">
        <v>1100291</v>
      </c>
      <c r="B391" s="111">
        <v>32834</v>
      </c>
      <c r="C391" s="111" t="s">
        <v>508</v>
      </c>
      <c r="D391" s="110" t="s">
        <v>344</v>
      </c>
      <c r="E391" s="111" t="s">
        <v>509</v>
      </c>
      <c r="F391" s="111" t="s">
        <v>510</v>
      </c>
      <c r="G391" s="113">
        <v>3908180</v>
      </c>
      <c r="H391" s="113">
        <v>0</v>
      </c>
      <c r="I391" s="118">
        <f t="shared" si="6"/>
        <v>0</v>
      </c>
    </row>
    <row r="392" spans="1:9" hidden="1" x14ac:dyDescent="0.35">
      <c r="A392" s="110">
        <v>1100289</v>
      </c>
      <c r="B392" s="111">
        <v>58495</v>
      </c>
      <c r="C392" s="111" t="s">
        <v>511</v>
      </c>
      <c r="D392" s="110" t="s">
        <v>344</v>
      </c>
      <c r="E392" s="111" t="s">
        <v>512</v>
      </c>
      <c r="F392" s="112"/>
      <c r="G392" s="113">
        <v>3303000</v>
      </c>
      <c r="H392" s="113">
        <v>2339625</v>
      </c>
      <c r="I392" s="118">
        <f t="shared" si="6"/>
        <v>233962.5</v>
      </c>
    </row>
    <row r="393" spans="1:9" hidden="1" x14ac:dyDescent="0.35">
      <c r="A393" s="110">
        <v>1100120</v>
      </c>
      <c r="B393" s="111">
        <v>52796</v>
      </c>
      <c r="C393" s="111" t="s">
        <v>371</v>
      </c>
      <c r="D393" s="110" t="s">
        <v>344</v>
      </c>
      <c r="E393" s="111" t="s">
        <v>513</v>
      </c>
      <c r="F393" s="111">
        <v>33696</v>
      </c>
      <c r="G393" s="113">
        <v>2088000</v>
      </c>
      <c r="H393" s="113">
        <v>174000</v>
      </c>
      <c r="I393" s="118">
        <f t="shared" si="6"/>
        <v>17400</v>
      </c>
    </row>
    <row r="394" spans="1:9" hidden="1" x14ac:dyDescent="0.35">
      <c r="A394" s="110">
        <v>1100115</v>
      </c>
      <c r="B394" s="111">
        <v>52794</v>
      </c>
      <c r="C394" s="111" t="s">
        <v>371</v>
      </c>
      <c r="D394" s="110" t="s">
        <v>344</v>
      </c>
      <c r="E394" s="111" t="s">
        <v>513</v>
      </c>
      <c r="F394" s="111">
        <v>33692</v>
      </c>
      <c r="G394" s="113">
        <v>2088000</v>
      </c>
      <c r="H394" s="113">
        <v>174000</v>
      </c>
      <c r="I394" s="118">
        <f t="shared" si="6"/>
        <v>17400</v>
      </c>
    </row>
    <row r="395" spans="1:9" hidden="1" x14ac:dyDescent="0.35">
      <c r="A395" s="110">
        <v>1100700</v>
      </c>
      <c r="B395" s="111">
        <v>52793</v>
      </c>
      <c r="C395" s="111" t="s">
        <v>371</v>
      </c>
      <c r="D395" s="110" t="s">
        <v>344</v>
      </c>
      <c r="E395" s="111" t="s">
        <v>513</v>
      </c>
      <c r="F395" s="111">
        <v>34339</v>
      </c>
      <c r="G395" s="113">
        <v>2088000</v>
      </c>
      <c r="H395" s="113">
        <v>174000</v>
      </c>
      <c r="I395" s="118">
        <f t="shared" si="6"/>
        <v>17400</v>
      </c>
    </row>
    <row r="396" spans="1:9" hidden="1" x14ac:dyDescent="0.35">
      <c r="A396" s="110">
        <v>27123</v>
      </c>
      <c r="B396" s="111">
        <v>52792</v>
      </c>
      <c r="C396" s="111" t="s">
        <v>371</v>
      </c>
      <c r="D396" s="110" t="s">
        <v>344</v>
      </c>
      <c r="E396" s="111" t="s">
        <v>513</v>
      </c>
      <c r="F396" s="111">
        <v>33694</v>
      </c>
      <c r="G396" s="113">
        <v>2088000</v>
      </c>
      <c r="H396" s="113">
        <v>174000</v>
      </c>
      <c r="I396" s="118">
        <f t="shared" si="6"/>
        <v>17400</v>
      </c>
    </row>
    <row r="397" spans="1:9" hidden="1" x14ac:dyDescent="0.35">
      <c r="A397" s="110">
        <v>1100844</v>
      </c>
      <c r="B397" s="111">
        <v>52791</v>
      </c>
      <c r="C397" s="111" t="s">
        <v>371</v>
      </c>
      <c r="D397" s="110" t="s">
        <v>344</v>
      </c>
      <c r="E397" s="111" t="s">
        <v>513</v>
      </c>
      <c r="F397" s="111">
        <v>33714</v>
      </c>
      <c r="G397" s="113">
        <v>2088000</v>
      </c>
      <c r="H397" s="113">
        <v>174000</v>
      </c>
      <c r="I397" s="118">
        <f t="shared" si="6"/>
        <v>17400</v>
      </c>
    </row>
    <row r="398" spans="1:9" hidden="1" x14ac:dyDescent="0.35">
      <c r="A398" s="110">
        <v>1100843</v>
      </c>
      <c r="B398" s="111">
        <v>52790</v>
      </c>
      <c r="C398" s="111" t="s">
        <v>371</v>
      </c>
      <c r="D398" s="110" t="s">
        <v>344</v>
      </c>
      <c r="E398" s="111" t="s">
        <v>513</v>
      </c>
      <c r="F398" s="111" t="s">
        <v>514</v>
      </c>
      <c r="G398" s="113">
        <v>2088000</v>
      </c>
      <c r="H398" s="113">
        <v>174000</v>
      </c>
      <c r="I398" s="118">
        <f t="shared" si="6"/>
        <v>17400</v>
      </c>
    </row>
    <row r="399" spans="1:9" hidden="1" x14ac:dyDescent="0.35">
      <c r="A399" s="110">
        <v>1100842</v>
      </c>
      <c r="B399" s="111">
        <v>52797</v>
      </c>
      <c r="C399" s="111" t="s">
        <v>371</v>
      </c>
      <c r="D399" s="110" t="s">
        <v>344</v>
      </c>
      <c r="E399" s="111" t="s">
        <v>513</v>
      </c>
      <c r="F399" s="111">
        <v>34345</v>
      </c>
      <c r="G399" s="113">
        <v>2088000</v>
      </c>
      <c r="H399" s="113">
        <v>174000</v>
      </c>
      <c r="I399" s="118">
        <f t="shared" si="6"/>
        <v>17400</v>
      </c>
    </row>
    <row r="400" spans="1:9" hidden="1" x14ac:dyDescent="0.35">
      <c r="A400" s="110">
        <v>1100841</v>
      </c>
      <c r="B400" s="111">
        <v>52886</v>
      </c>
      <c r="C400" s="111" t="s">
        <v>371</v>
      </c>
      <c r="D400" s="110" t="s">
        <v>344</v>
      </c>
      <c r="E400" s="111" t="s">
        <v>513</v>
      </c>
      <c r="F400" s="111" t="s">
        <v>515</v>
      </c>
      <c r="G400" s="113">
        <v>2088000</v>
      </c>
      <c r="H400" s="113">
        <v>174000</v>
      </c>
      <c r="I400" s="118">
        <f t="shared" si="6"/>
        <v>17400</v>
      </c>
    </row>
    <row r="401" spans="1:9" hidden="1" x14ac:dyDescent="0.35">
      <c r="A401" s="110">
        <v>1100840</v>
      </c>
      <c r="B401" s="111">
        <v>52795</v>
      </c>
      <c r="C401" s="111" t="s">
        <v>371</v>
      </c>
      <c r="D401" s="110" t="s">
        <v>344</v>
      </c>
      <c r="E401" s="111" t="s">
        <v>513</v>
      </c>
      <c r="F401" s="111">
        <v>34333</v>
      </c>
      <c r="G401" s="113">
        <v>2088000</v>
      </c>
      <c r="H401" s="113">
        <v>174000</v>
      </c>
      <c r="I401" s="118">
        <f t="shared" si="6"/>
        <v>17400</v>
      </c>
    </row>
    <row r="402" spans="1:9" hidden="1" x14ac:dyDescent="0.35">
      <c r="A402" s="110">
        <v>1309831</v>
      </c>
      <c r="B402" s="111">
        <v>52798</v>
      </c>
      <c r="C402" s="111" t="s">
        <v>371</v>
      </c>
      <c r="D402" s="110" t="s">
        <v>344</v>
      </c>
      <c r="E402" s="111" t="s">
        <v>513</v>
      </c>
      <c r="F402" s="111">
        <v>34344</v>
      </c>
      <c r="G402" s="113">
        <v>2088000</v>
      </c>
      <c r="H402" s="113">
        <v>174000</v>
      </c>
      <c r="I402" s="118">
        <f t="shared" si="6"/>
        <v>17400</v>
      </c>
    </row>
    <row r="403" spans="1:9" hidden="1" x14ac:dyDescent="0.35">
      <c r="A403" s="110">
        <v>1309832</v>
      </c>
      <c r="B403" s="111">
        <v>56012</v>
      </c>
      <c r="C403" s="111" t="s">
        <v>356</v>
      </c>
      <c r="D403" s="110" t="s">
        <v>344</v>
      </c>
      <c r="E403" s="111" t="s">
        <v>516</v>
      </c>
      <c r="F403" s="111" t="s">
        <v>517</v>
      </c>
      <c r="G403" s="113">
        <v>542880</v>
      </c>
      <c r="H403" s="113">
        <v>135720</v>
      </c>
      <c r="I403" s="118">
        <f t="shared" si="6"/>
        <v>13572</v>
      </c>
    </row>
    <row r="404" spans="1:9" hidden="1" x14ac:dyDescent="0.35">
      <c r="A404" s="110">
        <v>1309833</v>
      </c>
      <c r="B404" s="111">
        <v>56011</v>
      </c>
      <c r="C404" s="111" t="s">
        <v>356</v>
      </c>
      <c r="D404" s="110" t="s">
        <v>344</v>
      </c>
      <c r="E404" s="111" t="s">
        <v>516</v>
      </c>
      <c r="F404" s="111" t="s">
        <v>517</v>
      </c>
      <c r="G404" s="113">
        <v>542880</v>
      </c>
      <c r="H404" s="113">
        <v>135720</v>
      </c>
      <c r="I404" s="118">
        <f t="shared" si="6"/>
        <v>13572</v>
      </c>
    </row>
    <row r="405" spans="1:9" hidden="1" x14ac:dyDescent="0.35">
      <c r="A405" s="110">
        <v>1309834</v>
      </c>
      <c r="B405" s="111">
        <v>56016</v>
      </c>
      <c r="C405" s="111" t="s">
        <v>356</v>
      </c>
      <c r="D405" s="110" t="s">
        <v>344</v>
      </c>
      <c r="E405" s="111" t="s">
        <v>516</v>
      </c>
      <c r="F405" s="111" t="s">
        <v>517</v>
      </c>
      <c r="G405" s="113">
        <v>542880</v>
      </c>
      <c r="H405" s="113">
        <v>135720</v>
      </c>
      <c r="I405" s="118">
        <f t="shared" si="6"/>
        <v>13572</v>
      </c>
    </row>
    <row r="406" spans="1:9" hidden="1" x14ac:dyDescent="0.35">
      <c r="A406" s="110">
        <v>1309835</v>
      </c>
      <c r="B406" s="111">
        <v>56013</v>
      </c>
      <c r="C406" s="111" t="s">
        <v>356</v>
      </c>
      <c r="D406" s="110" t="s">
        <v>344</v>
      </c>
      <c r="E406" s="111" t="s">
        <v>518</v>
      </c>
      <c r="F406" s="112"/>
      <c r="G406" s="113">
        <v>542880</v>
      </c>
      <c r="H406" s="113">
        <v>135720</v>
      </c>
      <c r="I406" s="118">
        <f t="shared" si="6"/>
        <v>13572</v>
      </c>
    </row>
    <row r="407" spans="1:9" hidden="1" x14ac:dyDescent="0.35">
      <c r="A407" s="110">
        <v>1309836</v>
      </c>
      <c r="B407" s="111">
        <v>56015</v>
      </c>
      <c r="C407" s="111" t="s">
        <v>356</v>
      </c>
      <c r="D407" s="110" t="s">
        <v>344</v>
      </c>
      <c r="E407" s="111" t="s">
        <v>518</v>
      </c>
      <c r="F407" s="111" t="s">
        <v>519</v>
      </c>
      <c r="G407" s="113">
        <v>542880</v>
      </c>
      <c r="H407" s="113">
        <v>135720</v>
      </c>
      <c r="I407" s="118">
        <f t="shared" si="6"/>
        <v>13572</v>
      </c>
    </row>
    <row r="408" spans="1:9" hidden="1" x14ac:dyDescent="0.35">
      <c r="A408" s="110">
        <v>1309837</v>
      </c>
      <c r="B408" s="111">
        <v>56014</v>
      </c>
      <c r="C408" s="111" t="s">
        <v>356</v>
      </c>
      <c r="D408" s="110" t="s">
        <v>344</v>
      </c>
      <c r="E408" s="111" t="s">
        <v>518</v>
      </c>
      <c r="F408" s="111" t="s">
        <v>519</v>
      </c>
      <c r="G408" s="113">
        <v>542880</v>
      </c>
      <c r="H408" s="113">
        <v>135720</v>
      </c>
      <c r="I408" s="118">
        <f t="shared" si="6"/>
        <v>13572</v>
      </c>
    </row>
    <row r="409" spans="1:9" hidden="1" x14ac:dyDescent="0.35">
      <c r="A409" s="110">
        <v>1309838</v>
      </c>
      <c r="B409" s="111">
        <v>60936</v>
      </c>
      <c r="C409" s="111" t="s">
        <v>520</v>
      </c>
      <c r="D409" s="110" t="s">
        <v>344</v>
      </c>
      <c r="E409" s="111" t="s">
        <v>521</v>
      </c>
      <c r="F409" s="111">
        <v>200004784</v>
      </c>
      <c r="G409" s="113">
        <v>1586880</v>
      </c>
      <c r="H409" s="113">
        <v>1243056</v>
      </c>
      <c r="I409" s="118">
        <f t="shared" si="6"/>
        <v>124305.60000000001</v>
      </c>
    </row>
    <row r="410" spans="1:9" hidden="1" x14ac:dyDescent="0.35">
      <c r="A410" s="110">
        <v>1309839</v>
      </c>
      <c r="B410" s="111">
        <v>60937</v>
      </c>
      <c r="C410" s="111" t="s">
        <v>520</v>
      </c>
      <c r="D410" s="110" t="s">
        <v>344</v>
      </c>
      <c r="E410" s="111" t="s">
        <v>521</v>
      </c>
      <c r="F410" s="111">
        <v>200004789</v>
      </c>
      <c r="G410" s="113">
        <v>1586880</v>
      </c>
      <c r="H410" s="113">
        <v>1243056</v>
      </c>
      <c r="I410" s="118">
        <f t="shared" si="6"/>
        <v>124305.60000000001</v>
      </c>
    </row>
    <row r="411" spans="1:9" hidden="1" x14ac:dyDescent="0.35">
      <c r="A411" s="110">
        <v>1309840</v>
      </c>
      <c r="B411" s="111">
        <v>60938</v>
      </c>
      <c r="C411" s="111" t="s">
        <v>520</v>
      </c>
      <c r="D411" s="110" t="s">
        <v>344</v>
      </c>
      <c r="E411" s="111" t="s">
        <v>521</v>
      </c>
      <c r="F411" s="111">
        <v>81465877</v>
      </c>
      <c r="G411" s="113">
        <v>1586880</v>
      </c>
      <c r="H411" s="113">
        <v>1243056</v>
      </c>
      <c r="I411" s="118">
        <f t="shared" si="6"/>
        <v>124305.60000000001</v>
      </c>
    </row>
    <row r="412" spans="1:9" hidden="1" x14ac:dyDescent="0.35">
      <c r="A412" s="110">
        <v>1309841</v>
      </c>
      <c r="B412" s="111">
        <v>60939</v>
      </c>
      <c r="C412" s="111" t="s">
        <v>520</v>
      </c>
      <c r="D412" s="110" t="s">
        <v>344</v>
      </c>
      <c r="E412" s="111" t="s">
        <v>521</v>
      </c>
      <c r="F412" s="111">
        <v>200004785</v>
      </c>
      <c r="G412" s="113">
        <v>1586880</v>
      </c>
      <c r="H412" s="113">
        <v>1243056</v>
      </c>
      <c r="I412" s="118">
        <f t="shared" si="6"/>
        <v>124305.60000000001</v>
      </c>
    </row>
    <row r="413" spans="1:9" hidden="1" x14ac:dyDescent="0.35">
      <c r="A413" s="110">
        <v>1309842</v>
      </c>
      <c r="B413" s="111">
        <v>60940</v>
      </c>
      <c r="C413" s="111" t="s">
        <v>520</v>
      </c>
      <c r="D413" s="110" t="s">
        <v>344</v>
      </c>
      <c r="E413" s="111" t="s">
        <v>521</v>
      </c>
      <c r="F413" s="111">
        <v>200004788</v>
      </c>
      <c r="G413" s="113">
        <v>1586880</v>
      </c>
      <c r="H413" s="113">
        <v>1243056</v>
      </c>
      <c r="I413" s="118">
        <f t="shared" si="6"/>
        <v>124305.60000000001</v>
      </c>
    </row>
    <row r="414" spans="1:9" hidden="1" x14ac:dyDescent="0.35">
      <c r="A414" s="110">
        <v>1100734</v>
      </c>
      <c r="B414" s="111">
        <v>52764</v>
      </c>
      <c r="C414" s="111" t="s">
        <v>126</v>
      </c>
      <c r="D414" s="110" t="s">
        <v>344</v>
      </c>
      <c r="E414" s="111" t="s">
        <v>522</v>
      </c>
      <c r="F414" s="111" t="s">
        <v>523</v>
      </c>
      <c r="G414" s="113">
        <v>960132</v>
      </c>
      <c r="H414" s="113">
        <v>128019</v>
      </c>
      <c r="I414" s="118">
        <f t="shared" si="6"/>
        <v>12801.900000000001</v>
      </c>
    </row>
    <row r="415" spans="1:9" hidden="1" x14ac:dyDescent="0.35">
      <c r="A415" s="110">
        <v>1100735</v>
      </c>
      <c r="B415" s="111">
        <v>52765</v>
      </c>
      <c r="C415" s="111" t="s">
        <v>126</v>
      </c>
      <c r="D415" s="110" t="s">
        <v>344</v>
      </c>
      <c r="E415" s="111" t="s">
        <v>522</v>
      </c>
      <c r="F415" s="111" t="s">
        <v>524</v>
      </c>
      <c r="G415" s="113">
        <v>960132</v>
      </c>
      <c r="H415" s="113">
        <v>128019</v>
      </c>
      <c r="I415" s="118">
        <f t="shared" si="6"/>
        <v>12801.900000000001</v>
      </c>
    </row>
    <row r="416" spans="1:9" hidden="1" x14ac:dyDescent="0.35">
      <c r="A416" s="110">
        <v>1100736</v>
      </c>
      <c r="B416" s="111">
        <v>52763</v>
      </c>
      <c r="C416" s="111" t="s">
        <v>126</v>
      </c>
      <c r="D416" s="110" t="s">
        <v>344</v>
      </c>
      <c r="E416" s="111" t="s">
        <v>522</v>
      </c>
      <c r="F416" s="111" t="s">
        <v>525</v>
      </c>
      <c r="G416" s="113">
        <v>960132</v>
      </c>
      <c r="H416" s="113">
        <v>128019</v>
      </c>
      <c r="I416" s="118">
        <f t="shared" si="6"/>
        <v>12801.900000000001</v>
      </c>
    </row>
    <row r="417" spans="1:9" hidden="1" x14ac:dyDescent="0.35">
      <c r="A417" s="110">
        <v>1101055</v>
      </c>
      <c r="B417" s="111">
        <v>52769</v>
      </c>
      <c r="C417" s="111" t="s">
        <v>126</v>
      </c>
      <c r="D417" s="110" t="s">
        <v>344</v>
      </c>
      <c r="E417" s="111" t="s">
        <v>522</v>
      </c>
      <c r="F417" s="112"/>
      <c r="G417" s="113">
        <v>960132</v>
      </c>
      <c r="H417" s="113">
        <v>128019</v>
      </c>
      <c r="I417" s="118">
        <f t="shared" si="6"/>
        <v>12801.900000000001</v>
      </c>
    </row>
    <row r="418" spans="1:9" hidden="1" x14ac:dyDescent="0.35">
      <c r="A418" s="110">
        <v>1101868</v>
      </c>
      <c r="B418" s="111">
        <v>52768</v>
      </c>
      <c r="C418" s="111" t="s">
        <v>126</v>
      </c>
      <c r="D418" s="110" t="s">
        <v>344</v>
      </c>
      <c r="E418" s="111" t="s">
        <v>522</v>
      </c>
      <c r="F418" s="111" t="s">
        <v>526</v>
      </c>
      <c r="G418" s="113">
        <v>960132</v>
      </c>
      <c r="H418" s="113">
        <v>128019</v>
      </c>
      <c r="I418" s="118">
        <f t="shared" si="6"/>
        <v>12801.900000000001</v>
      </c>
    </row>
    <row r="419" spans="1:9" hidden="1" x14ac:dyDescent="0.35">
      <c r="A419" s="110">
        <v>1101771</v>
      </c>
      <c r="B419" s="111">
        <v>52767</v>
      </c>
      <c r="C419" s="111" t="s">
        <v>126</v>
      </c>
      <c r="D419" s="110" t="s">
        <v>344</v>
      </c>
      <c r="E419" s="111" t="s">
        <v>522</v>
      </c>
      <c r="F419" s="111" t="s">
        <v>527</v>
      </c>
      <c r="G419" s="113">
        <v>960132</v>
      </c>
      <c r="H419" s="113">
        <v>128019</v>
      </c>
      <c r="I419" s="118">
        <f t="shared" si="6"/>
        <v>12801.900000000001</v>
      </c>
    </row>
    <row r="420" spans="1:9" hidden="1" x14ac:dyDescent="0.35">
      <c r="A420" s="110">
        <v>1100742</v>
      </c>
      <c r="B420" s="111">
        <v>52761</v>
      </c>
      <c r="C420" s="111" t="s">
        <v>126</v>
      </c>
      <c r="D420" s="110" t="s">
        <v>344</v>
      </c>
      <c r="E420" s="111" t="s">
        <v>522</v>
      </c>
      <c r="F420" s="111" t="s">
        <v>528</v>
      </c>
      <c r="G420" s="113">
        <v>960132</v>
      </c>
      <c r="H420" s="113">
        <v>128019</v>
      </c>
      <c r="I420" s="118">
        <f t="shared" si="6"/>
        <v>12801.900000000001</v>
      </c>
    </row>
    <row r="421" spans="1:9" hidden="1" x14ac:dyDescent="0.35">
      <c r="A421" s="110">
        <v>1101749</v>
      </c>
      <c r="B421" s="111">
        <v>52755</v>
      </c>
      <c r="C421" s="111" t="s">
        <v>126</v>
      </c>
      <c r="D421" s="110" t="s">
        <v>344</v>
      </c>
      <c r="E421" s="111" t="s">
        <v>522</v>
      </c>
      <c r="F421" s="111" t="s">
        <v>529</v>
      </c>
      <c r="G421" s="113">
        <v>960132</v>
      </c>
      <c r="H421" s="113">
        <v>128019</v>
      </c>
      <c r="I421" s="118">
        <f t="shared" si="6"/>
        <v>12801.900000000001</v>
      </c>
    </row>
    <row r="422" spans="1:9" hidden="1" x14ac:dyDescent="0.35">
      <c r="A422" s="110">
        <v>1101673</v>
      </c>
      <c r="B422" s="111">
        <v>52760</v>
      </c>
      <c r="C422" s="111" t="s">
        <v>126</v>
      </c>
      <c r="D422" s="110" t="s">
        <v>344</v>
      </c>
      <c r="E422" s="111" t="s">
        <v>522</v>
      </c>
      <c r="F422" s="111" t="s">
        <v>530</v>
      </c>
      <c r="G422" s="113">
        <v>960132</v>
      </c>
      <c r="H422" s="113">
        <v>128019</v>
      </c>
      <c r="I422" s="118">
        <f t="shared" si="6"/>
        <v>12801.900000000001</v>
      </c>
    </row>
    <row r="423" spans="1:9" hidden="1" x14ac:dyDescent="0.35">
      <c r="A423" s="110">
        <v>1100424</v>
      </c>
      <c r="B423" s="111">
        <v>52759</v>
      </c>
      <c r="C423" s="111" t="s">
        <v>126</v>
      </c>
      <c r="D423" s="110" t="s">
        <v>344</v>
      </c>
      <c r="E423" s="111" t="s">
        <v>522</v>
      </c>
      <c r="F423" s="112"/>
      <c r="G423" s="113">
        <v>960132</v>
      </c>
      <c r="H423" s="113">
        <v>128019</v>
      </c>
      <c r="I423" s="118">
        <f t="shared" si="6"/>
        <v>12801.900000000001</v>
      </c>
    </row>
    <row r="424" spans="1:9" hidden="1" x14ac:dyDescent="0.35">
      <c r="A424" s="110">
        <v>1101059</v>
      </c>
      <c r="B424" s="111">
        <v>52766</v>
      </c>
      <c r="C424" s="111" t="s">
        <v>126</v>
      </c>
      <c r="D424" s="110" t="s">
        <v>344</v>
      </c>
      <c r="E424" s="111" t="s">
        <v>522</v>
      </c>
      <c r="F424" s="111" t="s">
        <v>531</v>
      </c>
      <c r="G424" s="113">
        <v>960132</v>
      </c>
      <c r="H424" s="113">
        <v>128019</v>
      </c>
      <c r="I424" s="118">
        <f t="shared" si="6"/>
        <v>12801.900000000001</v>
      </c>
    </row>
    <row r="425" spans="1:9" hidden="1" x14ac:dyDescent="0.35">
      <c r="A425" s="110">
        <v>1100579</v>
      </c>
      <c r="B425" s="111">
        <v>52762</v>
      </c>
      <c r="C425" s="111" t="s">
        <v>126</v>
      </c>
      <c r="D425" s="110" t="s">
        <v>344</v>
      </c>
      <c r="E425" s="111" t="s">
        <v>522</v>
      </c>
      <c r="F425" s="111" t="s">
        <v>532</v>
      </c>
      <c r="G425" s="113">
        <v>960132</v>
      </c>
      <c r="H425" s="113">
        <v>128019</v>
      </c>
      <c r="I425" s="118">
        <f t="shared" si="6"/>
        <v>12801.900000000001</v>
      </c>
    </row>
    <row r="426" spans="1:9" hidden="1" x14ac:dyDescent="0.35">
      <c r="A426" s="110">
        <v>1101060</v>
      </c>
      <c r="B426" s="111">
        <v>52758</v>
      </c>
      <c r="C426" s="111" t="s">
        <v>126</v>
      </c>
      <c r="D426" s="110" t="s">
        <v>344</v>
      </c>
      <c r="E426" s="111" t="s">
        <v>522</v>
      </c>
      <c r="F426" s="111" t="s">
        <v>533</v>
      </c>
      <c r="G426" s="113">
        <v>960132</v>
      </c>
      <c r="H426" s="113">
        <v>128019</v>
      </c>
      <c r="I426" s="118">
        <f t="shared" si="6"/>
        <v>12801.900000000001</v>
      </c>
    </row>
    <row r="427" spans="1:9" hidden="1" x14ac:dyDescent="0.35">
      <c r="A427" s="110">
        <v>1100056</v>
      </c>
      <c r="B427" s="111">
        <v>52757</v>
      </c>
      <c r="C427" s="111" t="s">
        <v>126</v>
      </c>
      <c r="D427" s="110" t="s">
        <v>344</v>
      </c>
      <c r="E427" s="111" t="s">
        <v>522</v>
      </c>
      <c r="F427" s="111" t="s">
        <v>534</v>
      </c>
      <c r="G427" s="113">
        <v>960132</v>
      </c>
      <c r="H427" s="113">
        <v>128019</v>
      </c>
      <c r="I427" s="118">
        <f t="shared" si="6"/>
        <v>12801.900000000001</v>
      </c>
    </row>
    <row r="428" spans="1:9" hidden="1" x14ac:dyDescent="0.35">
      <c r="A428" s="110">
        <v>1300272</v>
      </c>
      <c r="B428" s="111">
        <v>52756</v>
      </c>
      <c r="C428" s="111" t="s">
        <v>126</v>
      </c>
      <c r="D428" s="110" t="s">
        <v>344</v>
      </c>
      <c r="E428" s="111" t="s">
        <v>522</v>
      </c>
      <c r="F428" s="111" t="s">
        <v>535</v>
      </c>
      <c r="G428" s="113">
        <v>960132</v>
      </c>
      <c r="H428" s="113">
        <v>128019</v>
      </c>
      <c r="I428" s="118">
        <f t="shared" si="6"/>
        <v>12801.900000000001</v>
      </c>
    </row>
    <row r="429" spans="1:9" hidden="1" x14ac:dyDescent="0.35">
      <c r="A429" s="110">
        <v>1101513</v>
      </c>
      <c r="B429" s="111">
        <v>56364</v>
      </c>
      <c r="C429" s="111" t="s">
        <v>536</v>
      </c>
      <c r="D429" s="110" t="s">
        <v>344</v>
      </c>
      <c r="E429" s="111" t="s">
        <v>537</v>
      </c>
      <c r="F429" s="112"/>
      <c r="G429" s="113">
        <v>35264000</v>
      </c>
      <c r="H429" s="113">
        <v>12342400</v>
      </c>
      <c r="I429" s="118">
        <f t="shared" si="6"/>
        <v>1234240</v>
      </c>
    </row>
    <row r="430" spans="1:9" hidden="1" x14ac:dyDescent="0.35">
      <c r="A430" s="110">
        <v>1100580</v>
      </c>
      <c r="B430" s="111">
        <v>53900</v>
      </c>
      <c r="C430" s="111" t="s">
        <v>352</v>
      </c>
      <c r="D430" s="110" t="s">
        <v>344</v>
      </c>
      <c r="E430" s="111" t="s">
        <v>538</v>
      </c>
      <c r="F430" s="112"/>
      <c r="G430" s="113">
        <v>592760</v>
      </c>
      <c r="H430" s="113">
        <v>345777</v>
      </c>
      <c r="I430" s="118">
        <f t="shared" si="6"/>
        <v>34577.700000000004</v>
      </c>
    </row>
    <row r="431" spans="1:9" hidden="1" x14ac:dyDescent="0.35">
      <c r="A431" s="110">
        <v>1100581</v>
      </c>
      <c r="B431" s="111">
        <v>34393</v>
      </c>
      <c r="C431" s="111" t="s">
        <v>539</v>
      </c>
      <c r="D431" s="110" t="s">
        <v>344</v>
      </c>
      <c r="E431" s="111" t="s">
        <v>540</v>
      </c>
      <c r="F431" s="112"/>
      <c r="G431" s="113">
        <v>335315</v>
      </c>
      <c r="H431" s="113">
        <v>0</v>
      </c>
      <c r="I431" s="118">
        <f t="shared" si="6"/>
        <v>0</v>
      </c>
    </row>
    <row r="432" spans="1:9" hidden="1" x14ac:dyDescent="0.35">
      <c r="A432" s="110">
        <v>1100582</v>
      </c>
      <c r="B432" s="111"/>
      <c r="C432" s="111" t="s">
        <v>308</v>
      </c>
      <c r="D432" s="110" t="s">
        <v>344</v>
      </c>
      <c r="E432" s="111" t="s">
        <v>541</v>
      </c>
      <c r="F432" s="112"/>
      <c r="G432" s="113">
        <v>1256860</v>
      </c>
      <c r="H432" s="113">
        <v>984540</v>
      </c>
      <c r="I432" s="118">
        <f t="shared" si="6"/>
        <v>98454</v>
      </c>
    </row>
    <row r="433" spans="1:9" hidden="1" x14ac:dyDescent="0.35">
      <c r="A433" s="110">
        <v>1100583</v>
      </c>
      <c r="B433" s="111">
        <v>34397</v>
      </c>
      <c r="C433" s="111" t="s">
        <v>194</v>
      </c>
      <c r="D433" s="110" t="s">
        <v>344</v>
      </c>
      <c r="E433" s="111" t="s">
        <v>542</v>
      </c>
      <c r="F433" s="112"/>
      <c r="G433" s="113">
        <v>0</v>
      </c>
      <c r="H433" s="113">
        <v>0</v>
      </c>
      <c r="I433" s="118">
        <f t="shared" si="6"/>
        <v>0</v>
      </c>
    </row>
    <row r="434" spans="1:9" hidden="1" x14ac:dyDescent="0.35">
      <c r="A434" s="110">
        <v>1100584</v>
      </c>
      <c r="B434" s="111">
        <v>32498</v>
      </c>
      <c r="C434" s="111" t="s">
        <v>543</v>
      </c>
      <c r="D434" s="110" t="s">
        <v>344</v>
      </c>
      <c r="E434" s="111" t="s">
        <v>544</v>
      </c>
      <c r="F434" s="111">
        <v>170000000</v>
      </c>
      <c r="G434" s="113">
        <v>3120094</v>
      </c>
      <c r="H434" s="113">
        <v>0</v>
      </c>
      <c r="I434" s="118">
        <f t="shared" si="6"/>
        <v>0</v>
      </c>
    </row>
    <row r="435" spans="1:9" hidden="1" x14ac:dyDescent="0.35">
      <c r="A435" s="110">
        <v>1101605</v>
      </c>
      <c r="B435" s="111">
        <v>60942</v>
      </c>
      <c r="C435" s="111" t="s">
        <v>545</v>
      </c>
      <c r="D435" s="110" t="s">
        <v>344</v>
      </c>
      <c r="E435" s="111" t="s">
        <v>546</v>
      </c>
      <c r="F435" s="111" t="s">
        <v>547</v>
      </c>
      <c r="G435" s="113">
        <v>9238240</v>
      </c>
      <c r="H435" s="113">
        <v>7544563</v>
      </c>
      <c r="I435" s="118">
        <f t="shared" si="6"/>
        <v>754456.3</v>
      </c>
    </row>
    <row r="436" spans="1:9" hidden="1" x14ac:dyDescent="0.35">
      <c r="A436" s="110">
        <v>1101604</v>
      </c>
      <c r="B436" s="111">
        <v>60943</v>
      </c>
      <c r="C436" s="111" t="s">
        <v>545</v>
      </c>
      <c r="D436" s="110" t="s">
        <v>344</v>
      </c>
      <c r="E436" s="111" t="s">
        <v>546</v>
      </c>
      <c r="F436" s="111" t="s">
        <v>548</v>
      </c>
      <c r="G436" s="113">
        <v>9238240</v>
      </c>
      <c r="H436" s="113">
        <v>7544563</v>
      </c>
      <c r="I436" s="118">
        <f t="shared" si="6"/>
        <v>754456.3</v>
      </c>
    </row>
    <row r="437" spans="1:9" hidden="1" x14ac:dyDescent="0.35">
      <c r="A437" s="110">
        <v>25308</v>
      </c>
      <c r="B437" s="111">
        <v>56401</v>
      </c>
      <c r="C437" s="111" t="s">
        <v>549</v>
      </c>
      <c r="D437" s="110" t="s">
        <v>344</v>
      </c>
      <c r="E437" s="111" t="s">
        <v>550</v>
      </c>
      <c r="F437" s="112"/>
      <c r="G437" s="113">
        <v>2175000</v>
      </c>
      <c r="H437" s="113">
        <v>253750</v>
      </c>
      <c r="I437" s="118">
        <f t="shared" si="6"/>
        <v>25375</v>
      </c>
    </row>
    <row r="438" spans="1:9" hidden="1" x14ac:dyDescent="0.35">
      <c r="A438" s="110">
        <v>25523</v>
      </c>
      <c r="B438" s="111">
        <v>58943</v>
      </c>
      <c r="C438" s="111" t="s">
        <v>320</v>
      </c>
      <c r="D438" s="110" t="s">
        <v>344</v>
      </c>
      <c r="E438" s="111" t="s">
        <v>321</v>
      </c>
      <c r="F438" s="112"/>
      <c r="G438" s="113">
        <v>904800</v>
      </c>
      <c r="H438" s="113">
        <v>497640</v>
      </c>
      <c r="I438" s="118">
        <f t="shared" si="6"/>
        <v>49764</v>
      </c>
    </row>
    <row r="439" spans="1:9" hidden="1" x14ac:dyDescent="0.35">
      <c r="A439" s="110">
        <v>1100358</v>
      </c>
      <c r="B439" s="111">
        <v>34396</v>
      </c>
      <c r="C439" s="111" t="s">
        <v>551</v>
      </c>
      <c r="D439" s="110" t="s">
        <v>344</v>
      </c>
      <c r="E439" s="111" t="s">
        <v>552</v>
      </c>
      <c r="F439" s="111">
        <v>215736</v>
      </c>
      <c r="G439" s="113">
        <v>1662966</v>
      </c>
      <c r="H439" s="113">
        <v>0</v>
      </c>
      <c r="I439" s="118">
        <f t="shared" si="6"/>
        <v>0</v>
      </c>
    </row>
    <row r="440" spans="1:9" hidden="1" x14ac:dyDescent="0.35">
      <c r="A440" s="110">
        <v>1100585</v>
      </c>
      <c r="B440" s="111">
        <v>34395</v>
      </c>
      <c r="C440" s="111" t="s">
        <v>551</v>
      </c>
      <c r="D440" s="110" t="s">
        <v>344</v>
      </c>
      <c r="E440" s="111" t="s">
        <v>552</v>
      </c>
      <c r="F440" s="111">
        <v>215735</v>
      </c>
      <c r="G440" s="113">
        <v>1662966</v>
      </c>
      <c r="H440" s="113">
        <v>0</v>
      </c>
      <c r="I440" s="118">
        <f t="shared" si="6"/>
        <v>0</v>
      </c>
    </row>
    <row r="441" spans="1:9" hidden="1" x14ac:dyDescent="0.35">
      <c r="A441" s="110">
        <v>800416</v>
      </c>
      <c r="B441" s="111">
        <v>58939</v>
      </c>
      <c r="C441" s="111" t="s">
        <v>320</v>
      </c>
      <c r="D441" s="110" t="s">
        <v>344</v>
      </c>
      <c r="E441" s="111" t="s">
        <v>553</v>
      </c>
      <c r="F441" s="112"/>
      <c r="G441" s="113">
        <v>5568000</v>
      </c>
      <c r="H441" s="113">
        <v>3062400</v>
      </c>
      <c r="I441" s="118">
        <f t="shared" si="6"/>
        <v>306240</v>
      </c>
    </row>
    <row r="442" spans="1:9" hidden="1" x14ac:dyDescent="0.35">
      <c r="A442" s="110">
        <v>1101773</v>
      </c>
      <c r="B442" s="111">
        <v>71381</v>
      </c>
      <c r="C442" s="111" t="s">
        <v>396</v>
      </c>
      <c r="D442" s="110" t="s">
        <v>344</v>
      </c>
      <c r="E442" s="111" t="s">
        <v>554</v>
      </c>
      <c r="F442" s="112"/>
      <c r="G442" s="113">
        <v>2773560</v>
      </c>
      <c r="H442" s="113">
        <v>2126396</v>
      </c>
      <c r="I442" s="118">
        <f t="shared" si="6"/>
        <v>212639.6</v>
      </c>
    </row>
    <row r="443" spans="1:9" hidden="1" x14ac:dyDescent="0.35">
      <c r="A443" s="110">
        <v>1100730</v>
      </c>
      <c r="B443" s="111">
        <v>71380</v>
      </c>
      <c r="C443" s="111" t="s">
        <v>396</v>
      </c>
      <c r="D443" s="110" t="s">
        <v>344</v>
      </c>
      <c r="E443" s="111" t="s">
        <v>554</v>
      </c>
      <c r="F443" s="112"/>
      <c r="G443" s="113">
        <v>2773560</v>
      </c>
      <c r="H443" s="113">
        <v>2126396</v>
      </c>
      <c r="I443" s="118">
        <f t="shared" si="6"/>
        <v>212639.6</v>
      </c>
    </row>
    <row r="444" spans="1:9" hidden="1" x14ac:dyDescent="0.35">
      <c r="A444" s="110">
        <v>1100731</v>
      </c>
      <c r="B444" s="111">
        <v>60401</v>
      </c>
      <c r="C444" s="111" t="s">
        <v>411</v>
      </c>
      <c r="D444" s="110" t="s">
        <v>344</v>
      </c>
      <c r="E444" s="111" t="s">
        <v>555</v>
      </c>
      <c r="F444" s="111" t="s">
        <v>556</v>
      </c>
      <c r="G444" s="113">
        <v>737238</v>
      </c>
      <c r="H444" s="113">
        <v>491491</v>
      </c>
      <c r="I444" s="118">
        <f t="shared" si="6"/>
        <v>49149.100000000006</v>
      </c>
    </row>
    <row r="445" spans="1:9" hidden="1" x14ac:dyDescent="0.35">
      <c r="A445" s="110">
        <v>1100732</v>
      </c>
      <c r="B445" s="111">
        <v>52774</v>
      </c>
      <c r="C445" s="111" t="s">
        <v>557</v>
      </c>
      <c r="D445" s="110" t="s">
        <v>344</v>
      </c>
      <c r="E445" s="111" t="s">
        <v>558</v>
      </c>
      <c r="F445" s="112"/>
      <c r="G445" s="113">
        <v>220400</v>
      </c>
      <c r="H445" s="113">
        <v>0</v>
      </c>
      <c r="I445" s="118">
        <f t="shared" si="6"/>
        <v>0</v>
      </c>
    </row>
    <row r="446" spans="1:9" hidden="1" x14ac:dyDescent="0.35">
      <c r="A446" s="110">
        <v>1100733</v>
      </c>
      <c r="B446" s="111">
        <v>52773</v>
      </c>
      <c r="C446" s="111" t="s">
        <v>557</v>
      </c>
      <c r="D446" s="110" t="s">
        <v>344</v>
      </c>
      <c r="E446" s="111" t="s">
        <v>558</v>
      </c>
      <c r="F446" s="112"/>
      <c r="G446" s="113">
        <v>220400</v>
      </c>
      <c r="H446" s="113">
        <v>0</v>
      </c>
      <c r="I446" s="118">
        <f t="shared" si="6"/>
        <v>0</v>
      </c>
    </row>
    <row r="447" spans="1:9" hidden="1" x14ac:dyDescent="0.35">
      <c r="A447" s="110">
        <v>1101672</v>
      </c>
      <c r="B447" s="111">
        <v>66436</v>
      </c>
      <c r="C447" s="111" t="s">
        <v>308</v>
      </c>
      <c r="D447" s="110" t="s">
        <v>344</v>
      </c>
      <c r="E447" s="111" t="s">
        <v>559</v>
      </c>
      <c r="F447" s="112"/>
      <c r="G447" s="113">
        <v>68661560</v>
      </c>
      <c r="H447" s="113">
        <v>53784889</v>
      </c>
      <c r="I447" s="118">
        <f t="shared" si="6"/>
        <v>5378488.9000000004</v>
      </c>
    </row>
    <row r="448" spans="1:9" hidden="1" x14ac:dyDescent="0.35">
      <c r="A448" s="110">
        <v>1302398</v>
      </c>
      <c r="B448" s="111">
        <v>34399</v>
      </c>
      <c r="C448" s="111" t="s">
        <v>435</v>
      </c>
      <c r="D448" s="110" t="s">
        <v>344</v>
      </c>
      <c r="E448" s="111" t="s">
        <v>560</v>
      </c>
      <c r="F448" s="112"/>
      <c r="G448" s="113">
        <v>490114</v>
      </c>
      <c r="H448" s="113">
        <v>0</v>
      </c>
      <c r="I448" s="118">
        <f t="shared" si="6"/>
        <v>0</v>
      </c>
    </row>
    <row r="449" spans="1:9" hidden="1" x14ac:dyDescent="0.35">
      <c r="A449" s="110">
        <v>1302397</v>
      </c>
      <c r="B449" s="111">
        <v>34398</v>
      </c>
      <c r="C449" s="111" t="s">
        <v>435</v>
      </c>
      <c r="D449" s="110" t="s">
        <v>344</v>
      </c>
      <c r="E449" s="111" t="s">
        <v>560</v>
      </c>
      <c r="F449" s="112"/>
      <c r="G449" s="113">
        <v>490114</v>
      </c>
      <c r="H449" s="113">
        <v>0</v>
      </c>
      <c r="I449" s="118">
        <f t="shared" si="6"/>
        <v>0</v>
      </c>
    </row>
    <row r="450" spans="1:9" hidden="1" x14ac:dyDescent="0.35">
      <c r="A450" s="110">
        <v>1101774</v>
      </c>
      <c r="B450" s="111">
        <v>44583</v>
      </c>
      <c r="C450" s="111" t="s">
        <v>561</v>
      </c>
      <c r="D450" s="110" t="s">
        <v>562</v>
      </c>
      <c r="E450" s="111" t="s">
        <v>563</v>
      </c>
      <c r="F450" s="111" t="s">
        <v>564</v>
      </c>
      <c r="G450" s="113">
        <v>3226048</v>
      </c>
      <c r="H450" s="113">
        <v>0</v>
      </c>
      <c r="I450" s="118">
        <f t="shared" ref="I450:I513" si="7">+H450*0.1</f>
        <v>0</v>
      </c>
    </row>
    <row r="451" spans="1:9" hidden="1" x14ac:dyDescent="0.35">
      <c r="A451" s="110">
        <v>1101802</v>
      </c>
      <c r="B451" s="111">
        <v>44585</v>
      </c>
      <c r="C451" s="111" t="s">
        <v>561</v>
      </c>
      <c r="D451" s="110" t="s">
        <v>562</v>
      </c>
      <c r="E451" s="111" t="s">
        <v>563</v>
      </c>
      <c r="F451" s="112"/>
      <c r="G451" s="113">
        <v>840682</v>
      </c>
      <c r="H451" s="113">
        <v>0</v>
      </c>
      <c r="I451" s="118">
        <f t="shared" si="7"/>
        <v>0</v>
      </c>
    </row>
    <row r="452" spans="1:9" hidden="1" x14ac:dyDescent="0.35">
      <c r="A452" s="110">
        <v>1101814</v>
      </c>
      <c r="B452" s="111">
        <v>44586</v>
      </c>
      <c r="C452" s="111" t="s">
        <v>561</v>
      </c>
      <c r="D452" s="110" t="s">
        <v>562</v>
      </c>
      <c r="E452" s="111" t="s">
        <v>565</v>
      </c>
      <c r="F452" s="112"/>
      <c r="G452" s="113">
        <v>840682</v>
      </c>
      <c r="H452" s="113">
        <v>0</v>
      </c>
      <c r="I452" s="118">
        <f t="shared" si="7"/>
        <v>0</v>
      </c>
    </row>
    <row r="453" spans="1:9" hidden="1" x14ac:dyDescent="0.35">
      <c r="A453" s="110">
        <v>1101766</v>
      </c>
      <c r="B453" s="111">
        <v>61255</v>
      </c>
      <c r="C453" s="111" t="s">
        <v>566</v>
      </c>
      <c r="D453" s="110" t="s">
        <v>562</v>
      </c>
      <c r="E453" s="111" t="s">
        <v>567</v>
      </c>
      <c r="F453" s="112"/>
      <c r="G453" s="113">
        <v>32871580</v>
      </c>
      <c r="H453" s="113">
        <v>21439027</v>
      </c>
      <c r="I453" s="118">
        <f t="shared" si="7"/>
        <v>2143902.7000000002</v>
      </c>
    </row>
    <row r="454" spans="1:9" hidden="1" x14ac:dyDescent="0.35">
      <c r="A454" s="110">
        <v>1101760</v>
      </c>
      <c r="B454" s="111">
        <v>56563</v>
      </c>
      <c r="C454" s="111" t="s">
        <v>568</v>
      </c>
      <c r="D454" s="110" t="s">
        <v>562</v>
      </c>
      <c r="E454" s="111" t="s">
        <v>569</v>
      </c>
      <c r="F454" s="112"/>
      <c r="G454" s="113">
        <v>638000</v>
      </c>
      <c r="H454" s="113">
        <v>212667</v>
      </c>
      <c r="I454" s="118">
        <f t="shared" si="7"/>
        <v>21266.7</v>
      </c>
    </row>
    <row r="455" spans="1:9" hidden="1" x14ac:dyDescent="0.35">
      <c r="A455" s="110">
        <v>1101767</v>
      </c>
      <c r="B455" s="111">
        <v>52320</v>
      </c>
      <c r="C455" s="111" t="s">
        <v>413</v>
      </c>
      <c r="D455" s="110" t="s">
        <v>562</v>
      </c>
      <c r="E455" s="111" t="s">
        <v>570</v>
      </c>
      <c r="F455" s="112"/>
      <c r="G455" s="113">
        <v>3691909</v>
      </c>
      <c r="H455" s="113">
        <v>369191</v>
      </c>
      <c r="I455" s="118">
        <f t="shared" si="7"/>
        <v>36919.1</v>
      </c>
    </row>
    <row r="456" spans="1:9" hidden="1" x14ac:dyDescent="0.35">
      <c r="A456" s="110">
        <v>1101765</v>
      </c>
      <c r="B456" s="111">
        <v>54118</v>
      </c>
      <c r="C456" s="111" t="s">
        <v>571</v>
      </c>
      <c r="D456" s="110" t="s">
        <v>562</v>
      </c>
      <c r="E456" s="111" t="s">
        <v>572</v>
      </c>
      <c r="F456" s="112"/>
      <c r="G456" s="113">
        <v>1552474</v>
      </c>
      <c r="H456" s="113">
        <v>206995</v>
      </c>
      <c r="I456" s="118">
        <f t="shared" si="7"/>
        <v>20699.5</v>
      </c>
    </row>
    <row r="457" spans="1:9" hidden="1" x14ac:dyDescent="0.35">
      <c r="A457" s="110">
        <v>1101768</v>
      </c>
      <c r="B457" s="111">
        <v>51730</v>
      </c>
      <c r="C457" s="111" t="s">
        <v>573</v>
      </c>
      <c r="D457" s="110" t="s">
        <v>562</v>
      </c>
      <c r="E457" s="111" t="s">
        <v>574</v>
      </c>
      <c r="F457" s="112"/>
      <c r="G457" s="113">
        <v>746571</v>
      </c>
      <c r="H457" s="113">
        <v>62215</v>
      </c>
      <c r="I457" s="118">
        <f t="shared" si="7"/>
        <v>6221.5</v>
      </c>
    </row>
    <row r="458" spans="1:9" hidden="1" x14ac:dyDescent="0.35">
      <c r="A458" s="110">
        <v>1101764</v>
      </c>
      <c r="B458" s="111">
        <v>55996</v>
      </c>
      <c r="C458" s="111" t="s">
        <v>575</v>
      </c>
      <c r="D458" s="110" t="s">
        <v>562</v>
      </c>
      <c r="E458" s="111" t="s">
        <v>576</v>
      </c>
      <c r="F458" s="111">
        <v>4021801407</v>
      </c>
      <c r="G458" s="113">
        <v>6241673</v>
      </c>
      <c r="H458" s="113">
        <v>1248333</v>
      </c>
      <c r="I458" s="118">
        <f t="shared" si="7"/>
        <v>124833.3</v>
      </c>
    </row>
    <row r="459" spans="1:9" hidden="1" x14ac:dyDescent="0.35">
      <c r="A459" s="110">
        <v>1101769</v>
      </c>
      <c r="B459" s="111">
        <v>58892</v>
      </c>
      <c r="C459" s="111" t="s">
        <v>577</v>
      </c>
      <c r="D459" s="110" t="s">
        <v>562</v>
      </c>
      <c r="E459" s="111" t="s">
        <v>578</v>
      </c>
      <c r="F459" s="111">
        <v>97322</v>
      </c>
      <c r="G459" s="113">
        <v>8569037</v>
      </c>
      <c r="H459" s="113">
        <v>3570433</v>
      </c>
      <c r="I459" s="118">
        <f t="shared" si="7"/>
        <v>357043.30000000005</v>
      </c>
    </row>
    <row r="460" spans="1:9" hidden="1" x14ac:dyDescent="0.35">
      <c r="A460" s="110">
        <v>1101759</v>
      </c>
      <c r="B460" s="111">
        <v>51727</v>
      </c>
      <c r="C460" s="111" t="s">
        <v>573</v>
      </c>
      <c r="D460" s="110" t="s">
        <v>562</v>
      </c>
      <c r="E460" s="111" t="s">
        <v>579</v>
      </c>
      <c r="F460" s="112"/>
      <c r="G460" s="113">
        <v>4989984</v>
      </c>
      <c r="H460" s="113">
        <v>415831</v>
      </c>
      <c r="I460" s="118">
        <f t="shared" si="7"/>
        <v>41583.100000000006</v>
      </c>
    </row>
    <row r="461" spans="1:9" hidden="1" x14ac:dyDescent="0.35">
      <c r="A461" s="110">
        <v>1101751</v>
      </c>
      <c r="B461" s="111">
        <v>52321</v>
      </c>
      <c r="C461" s="111" t="s">
        <v>580</v>
      </c>
      <c r="D461" s="110" t="s">
        <v>562</v>
      </c>
      <c r="E461" s="111" t="s">
        <v>581</v>
      </c>
      <c r="F461" s="112"/>
      <c r="G461" s="113">
        <v>1916195</v>
      </c>
      <c r="H461" s="113">
        <v>159683</v>
      </c>
      <c r="I461" s="118">
        <f t="shared" si="7"/>
        <v>15968.300000000001</v>
      </c>
    </row>
    <row r="462" spans="1:9" hidden="1" x14ac:dyDescent="0.35">
      <c r="A462" s="110">
        <v>1101761</v>
      </c>
      <c r="B462" s="111">
        <v>72204</v>
      </c>
      <c r="C462" s="111" t="s">
        <v>582</v>
      </c>
      <c r="D462" s="110" t="s">
        <v>562</v>
      </c>
      <c r="E462" s="111" t="s">
        <v>583</v>
      </c>
      <c r="F462" s="112"/>
      <c r="G462" s="113">
        <v>873864</v>
      </c>
      <c r="H462" s="113">
        <v>786478</v>
      </c>
      <c r="I462" s="118">
        <f t="shared" si="7"/>
        <v>78647.8</v>
      </c>
    </row>
    <row r="463" spans="1:9" hidden="1" x14ac:dyDescent="0.35">
      <c r="A463" s="110">
        <v>1101758</v>
      </c>
      <c r="B463" s="111">
        <v>54114</v>
      </c>
      <c r="C463" s="111" t="s">
        <v>584</v>
      </c>
      <c r="D463" s="110" t="s">
        <v>562</v>
      </c>
      <c r="E463" s="111" t="s">
        <v>585</v>
      </c>
      <c r="F463" s="112"/>
      <c r="G463" s="113">
        <v>534794</v>
      </c>
      <c r="H463" s="113">
        <v>89132</v>
      </c>
      <c r="I463" s="118">
        <f t="shared" si="7"/>
        <v>8913.2000000000007</v>
      </c>
    </row>
    <row r="464" spans="1:9" hidden="1" x14ac:dyDescent="0.35">
      <c r="A464" s="110">
        <v>1101808</v>
      </c>
      <c r="B464" s="111">
        <v>51728</v>
      </c>
      <c r="C464" s="111" t="s">
        <v>573</v>
      </c>
      <c r="D464" s="110" t="s">
        <v>562</v>
      </c>
      <c r="E464" s="111" t="s">
        <v>586</v>
      </c>
      <c r="F464" s="112"/>
      <c r="G464" s="113">
        <v>3769160</v>
      </c>
      <c r="H464" s="113">
        <v>314097</v>
      </c>
      <c r="I464" s="118">
        <f t="shared" si="7"/>
        <v>31409.7</v>
      </c>
    </row>
    <row r="465" spans="1:9" hidden="1" x14ac:dyDescent="0.35">
      <c r="A465" s="110">
        <v>1101762</v>
      </c>
      <c r="B465" s="111">
        <v>61261</v>
      </c>
      <c r="C465" s="111" t="s">
        <v>587</v>
      </c>
      <c r="D465" s="110" t="s">
        <v>562</v>
      </c>
      <c r="E465" s="111" t="s">
        <v>588</v>
      </c>
      <c r="F465" s="112"/>
      <c r="G465" s="113">
        <v>22233957</v>
      </c>
      <c r="H465" s="113">
        <v>12228677</v>
      </c>
      <c r="I465" s="118">
        <f t="shared" si="7"/>
        <v>1222867.7</v>
      </c>
    </row>
    <row r="466" spans="1:9" hidden="1" x14ac:dyDescent="0.35">
      <c r="A466" s="110">
        <v>1101843</v>
      </c>
      <c r="B466" s="111">
        <v>71387</v>
      </c>
      <c r="C466" s="111" t="s">
        <v>396</v>
      </c>
      <c r="D466" s="110" t="s">
        <v>562</v>
      </c>
      <c r="E466" s="111" t="s">
        <v>589</v>
      </c>
      <c r="F466" s="112"/>
      <c r="G466" s="113">
        <v>11600000</v>
      </c>
      <c r="H466" s="113">
        <v>8893333</v>
      </c>
      <c r="I466" s="118">
        <f t="shared" si="7"/>
        <v>889333.3</v>
      </c>
    </row>
    <row r="467" spans="1:9" hidden="1" x14ac:dyDescent="0.35">
      <c r="A467" s="110">
        <v>1101763</v>
      </c>
      <c r="B467" s="111">
        <v>52323</v>
      </c>
      <c r="C467" s="111" t="s">
        <v>413</v>
      </c>
      <c r="D467" s="110" t="s">
        <v>562</v>
      </c>
      <c r="E467" s="111" t="s">
        <v>590</v>
      </c>
      <c r="F467" s="112"/>
      <c r="G467" s="113">
        <v>2047347</v>
      </c>
      <c r="H467" s="113">
        <v>204737</v>
      </c>
      <c r="I467" s="118">
        <f t="shared" si="7"/>
        <v>20473.7</v>
      </c>
    </row>
    <row r="468" spans="1:9" hidden="1" x14ac:dyDescent="0.35">
      <c r="A468" s="110">
        <v>1101752</v>
      </c>
      <c r="B468" s="111">
        <v>52322</v>
      </c>
      <c r="C468" s="111" t="s">
        <v>413</v>
      </c>
      <c r="D468" s="110" t="s">
        <v>562</v>
      </c>
      <c r="E468" s="111" t="s">
        <v>591</v>
      </c>
      <c r="F468" s="112"/>
      <c r="G468" s="113">
        <v>2049356</v>
      </c>
      <c r="H468" s="113">
        <v>204936</v>
      </c>
      <c r="I468" s="118">
        <f t="shared" si="7"/>
        <v>20493.600000000002</v>
      </c>
    </row>
    <row r="469" spans="1:9" hidden="1" x14ac:dyDescent="0.35">
      <c r="A469" s="110">
        <v>1101101</v>
      </c>
      <c r="B469" s="111">
        <v>53357</v>
      </c>
      <c r="C469" s="111" t="s">
        <v>592</v>
      </c>
      <c r="D469" s="110" t="s">
        <v>562</v>
      </c>
      <c r="E469" s="111" t="s">
        <v>593</v>
      </c>
      <c r="F469" s="111" t="s">
        <v>594</v>
      </c>
      <c r="G469" s="113">
        <v>179900</v>
      </c>
      <c r="H469" s="113">
        <v>0</v>
      </c>
      <c r="I469" s="118">
        <f t="shared" si="7"/>
        <v>0</v>
      </c>
    </row>
    <row r="470" spans="1:9" hidden="1" x14ac:dyDescent="0.35">
      <c r="A470" s="110">
        <v>1101757</v>
      </c>
      <c r="B470" s="111">
        <v>58894</v>
      </c>
      <c r="C470" s="111" t="s">
        <v>595</v>
      </c>
      <c r="D470" s="110" t="s">
        <v>562</v>
      </c>
      <c r="E470" s="111" t="s">
        <v>596</v>
      </c>
      <c r="F470" s="112"/>
      <c r="G470" s="113">
        <v>0</v>
      </c>
      <c r="H470" s="113">
        <v>0</v>
      </c>
      <c r="I470" s="118">
        <f t="shared" si="7"/>
        <v>0</v>
      </c>
    </row>
    <row r="471" spans="1:9" hidden="1" x14ac:dyDescent="0.35">
      <c r="A471" s="110">
        <v>1101756</v>
      </c>
      <c r="B471" s="111">
        <v>58895</v>
      </c>
      <c r="C471" s="111" t="s">
        <v>595</v>
      </c>
      <c r="D471" s="110" t="s">
        <v>562</v>
      </c>
      <c r="E471" s="111" t="s">
        <v>596</v>
      </c>
      <c r="F471" s="112"/>
      <c r="G471" s="113">
        <v>0</v>
      </c>
      <c r="H471" s="113">
        <v>0</v>
      </c>
      <c r="I471" s="118">
        <f t="shared" si="7"/>
        <v>0</v>
      </c>
    </row>
    <row r="472" spans="1:9" hidden="1" x14ac:dyDescent="0.35">
      <c r="A472" s="110">
        <v>1101755</v>
      </c>
      <c r="B472" s="111">
        <v>58896</v>
      </c>
      <c r="C472" s="111" t="s">
        <v>595</v>
      </c>
      <c r="D472" s="110" t="s">
        <v>562</v>
      </c>
      <c r="E472" s="111" t="s">
        <v>596</v>
      </c>
      <c r="F472" s="112"/>
      <c r="G472" s="113">
        <v>0</v>
      </c>
      <c r="H472" s="113">
        <v>0</v>
      </c>
      <c r="I472" s="118">
        <f t="shared" si="7"/>
        <v>0</v>
      </c>
    </row>
    <row r="473" spans="1:9" hidden="1" x14ac:dyDescent="0.35">
      <c r="A473" s="110">
        <v>1101750</v>
      </c>
      <c r="B473" s="111">
        <v>58897</v>
      </c>
      <c r="C473" s="111" t="s">
        <v>595</v>
      </c>
      <c r="D473" s="110" t="s">
        <v>562</v>
      </c>
      <c r="E473" s="111" t="s">
        <v>596</v>
      </c>
      <c r="F473" s="112"/>
      <c r="G473" s="113">
        <v>0</v>
      </c>
      <c r="H473" s="113">
        <v>0</v>
      </c>
      <c r="I473" s="118">
        <f t="shared" si="7"/>
        <v>0</v>
      </c>
    </row>
    <row r="474" spans="1:9" hidden="1" x14ac:dyDescent="0.35">
      <c r="A474" s="110">
        <v>1101754</v>
      </c>
      <c r="B474" s="111">
        <v>58898</v>
      </c>
      <c r="C474" s="111" t="s">
        <v>595</v>
      </c>
      <c r="D474" s="110" t="s">
        <v>562</v>
      </c>
      <c r="E474" s="111" t="s">
        <v>596</v>
      </c>
      <c r="F474" s="112"/>
      <c r="G474" s="113">
        <v>0</v>
      </c>
      <c r="H474" s="113">
        <v>0</v>
      </c>
      <c r="I474" s="118">
        <f t="shared" si="7"/>
        <v>0</v>
      </c>
    </row>
    <row r="475" spans="1:9" hidden="1" x14ac:dyDescent="0.35">
      <c r="A475" s="110">
        <v>1101753</v>
      </c>
      <c r="B475" s="111">
        <v>58899</v>
      </c>
      <c r="C475" s="111" t="s">
        <v>595</v>
      </c>
      <c r="D475" s="110" t="s">
        <v>562</v>
      </c>
      <c r="E475" s="111" t="s">
        <v>596</v>
      </c>
      <c r="F475" s="112"/>
      <c r="G475" s="113">
        <v>0</v>
      </c>
      <c r="H475" s="113">
        <v>0</v>
      </c>
      <c r="I475" s="118">
        <f t="shared" si="7"/>
        <v>0</v>
      </c>
    </row>
    <row r="476" spans="1:9" hidden="1" x14ac:dyDescent="0.35">
      <c r="A476" s="110">
        <v>1101915</v>
      </c>
      <c r="B476" s="111">
        <v>58908</v>
      </c>
      <c r="C476" s="111" t="s">
        <v>595</v>
      </c>
      <c r="D476" s="110" t="s">
        <v>562</v>
      </c>
      <c r="E476" s="111" t="s">
        <v>596</v>
      </c>
      <c r="F476" s="112"/>
      <c r="G476" s="113">
        <v>0</v>
      </c>
      <c r="H476" s="113">
        <v>0</v>
      </c>
      <c r="I476" s="118">
        <f t="shared" si="7"/>
        <v>0</v>
      </c>
    </row>
    <row r="477" spans="1:9" hidden="1" x14ac:dyDescent="0.35">
      <c r="A477" s="110">
        <v>1101914</v>
      </c>
      <c r="B477" s="111">
        <v>58907</v>
      </c>
      <c r="C477" s="111" t="s">
        <v>595</v>
      </c>
      <c r="D477" s="110" t="s">
        <v>562</v>
      </c>
      <c r="E477" s="111" t="s">
        <v>596</v>
      </c>
      <c r="F477" s="112"/>
      <c r="G477" s="113">
        <v>0</v>
      </c>
      <c r="H477" s="113">
        <v>0</v>
      </c>
      <c r="I477" s="118">
        <f t="shared" si="7"/>
        <v>0</v>
      </c>
    </row>
    <row r="478" spans="1:9" hidden="1" x14ac:dyDescent="0.35">
      <c r="A478" s="110">
        <v>1101913</v>
      </c>
      <c r="B478" s="111">
        <v>58906</v>
      </c>
      <c r="C478" s="111" t="s">
        <v>595</v>
      </c>
      <c r="D478" s="110" t="s">
        <v>562</v>
      </c>
      <c r="E478" s="111" t="s">
        <v>596</v>
      </c>
      <c r="F478" s="112"/>
      <c r="G478" s="113">
        <v>0</v>
      </c>
      <c r="H478" s="113">
        <v>0</v>
      </c>
      <c r="I478" s="118">
        <f t="shared" si="7"/>
        <v>0</v>
      </c>
    </row>
    <row r="479" spans="1:9" hidden="1" x14ac:dyDescent="0.35">
      <c r="A479" s="110">
        <v>1101902</v>
      </c>
      <c r="B479" s="111">
        <v>58905</v>
      </c>
      <c r="C479" s="111" t="s">
        <v>595</v>
      </c>
      <c r="D479" s="110" t="s">
        <v>562</v>
      </c>
      <c r="E479" s="111" t="s">
        <v>596</v>
      </c>
      <c r="F479" s="112"/>
      <c r="G479" s="113">
        <v>0</v>
      </c>
      <c r="H479" s="113">
        <v>0</v>
      </c>
      <c r="I479" s="118">
        <f t="shared" si="7"/>
        <v>0</v>
      </c>
    </row>
    <row r="480" spans="1:9" hidden="1" x14ac:dyDescent="0.35">
      <c r="A480" s="110">
        <v>1101903</v>
      </c>
      <c r="B480" s="111">
        <v>58904</v>
      </c>
      <c r="C480" s="111" t="s">
        <v>595</v>
      </c>
      <c r="D480" s="110" t="s">
        <v>562</v>
      </c>
      <c r="E480" s="111" t="s">
        <v>596</v>
      </c>
      <c r="F480" s="112"/>
      <c r="G480" s="113">
        <v>0</v>
      </c>
      <c r="H480" s="113">
        <v>0</v>
      </c>
      <c r="I480" s="118">
        <f t="shared" si="7"/>
        <v>0</v>
      </c>
    </row>
    <row r="481" spans="1:9" hidden="1" x14ac:dyDescent="0.35">
      <c r="A481" s="110">
        <v>1101904</v>
      </c>
      <c r="B481" s="111">
        <v>58903</v>
      </c>
      <c r="C481" s="111" t="s">
        <v>595</v>
      </c>
      <c r="D481" s="110" t="s">
        <v>562</v>
      </c>
      <c r="E481" s="111" t="s">
        <v>596</v>
      </c>
      <c r="F481" s="112"/>
      <c r="G481" s="113">
        <v>0</v>
      </c>
      <c r="H481" s="113">
        <v>0</v>
      </c>
      <c r="I481" s="118">
        <f t="shared" si="7"/>
        <v>0</v>
      </c>
    </row>
    <row r="482" spans="1:9" hidden="1" x14ac:dyDescent="0.35">
      <c r="A482" s="110">
        <v>1101905</v>
      </c>
      <c r="B482" s="111">
        <v>58900</v>
      </c>
      <c r="C482" s="111" t="s">
        <v>595</v>
      </c>
      <c r="D482" s="110" t="s">
        <v>562</v>
      </c>
      <c r="E482" s="111" t="s">
        <v>596</v>
      </c>
      <c r="F482" s="112"/>
      <c r="G482" s="113">
        <v>0</v>
      </c>
      <c r="H482" s="113">
        <v>0</v>
      </c>
      <c r="I482" s="118">
        <f t="shared" si="7"/>
        <v>0</v>
      </c>
    </row>
    <row r="483" spans="1:9" hidden="1" x14ac:dyDescent="0.35">
      <c r="A483" s="110">
        <v>1101906</v>
      </c>
      <c r="B483" s="111">
        <v>58902</v>
      </c>
      <c r="C483" s="111" t="s">
        <v>595</v>
      </c>
      <c r="D483" s="110" t="s">
        <v>562</v>
      </c>
      <c r="E483" s="111" t="s">
        <v>596</v>
      </c>
      <c r="F483" s="112"/>
      <c r="G483" s="113">
        <v>0</v>
      </c>
      <c r="H483" s="113">
        <v>0</v>
      </c>
      <c r="I483" s="118">
        <f t="shared" si="7"/>
        <v>0</v>
      </c>
    </row>
    <row r="484" spans="1:9" hidden="1" x14ac:dyDescent="0.35">
      <c r="A484" s="110">
        <v>1101907</v>
      </c>
      <c r="B484" s="111">
        <v>58901</v>
      </c>
      <c r="C484" s="111" t="s">
        <v>595</v>
      </c>
      <c r="D484" s="110" t="s">
        <v>562</v>
      </c>
      <c r="E484" s="111" t="s">
        <v>596</v>
      </c>
      <c r="F484" s="112"/>
      <c r="G484" s="113">
        <v>0</v>
      </c>
      <c r="H484" s="113">
        <v>0</v>
      </c>
      <c r="I484" s="118">
        <f t="shared" si="7"/>
        <v>0</v>
      </c>
    </row>
    <row r="485" spans="1:9" hidden="1" x14ac:dyDescent="0.35">
      <c r="A485" s="110">
        <v>1101912</v>
      </c>
      <c r="B485" s="111">
        <v>54116</v>
      </c>
      <c r="C485" s="111" t="s">
        <v>597</v>
      </c>
      <c r="D485" s="110" t="s">
        <v>562</v>
      </c>
      <c r="E485" s="111" t="s">
        <v>598</v>
      </c>
      <c r="F485" s="112"/>
      <c r="G485" s="113">
        <v>3573028</v>
      </c>
      <c r="H485" s="113">
        <v>535953</v>
      </c>
      <c r="I485" s="118">
        <f t="shared" si="7"/>
        <v>53595.3</v>
      </c>
    </row>
    <row r="486" spans="1:9" hidden="1" x14ac:dyDescent="0.35">
      <c r="A486" s="110">
        <v>1101911</v>
      </c>
      <c r="B486" s="111">
        <v>54171</v>
      </c>
      <c r="C486" s="111" t="s">
        <v>599</v>
      </c>
      <c r="D486" s="110" t="s">
        <v>562</v>
      </c>
      <c r="E486" s="111" t="s">
        <v>600</v>
      </c>
      <c r="F486" s="111">
        <v>1380</v>
      </c>
      <c r="G486" s="113">
        <v>2338560</v>
      </c>
      <c r="H486" s="113">
        <v>389760</v>
      </c>
      <c r="I486" s="118">
        <f t="shared" si="7"/>
        <v>38976</v>
      </c>
    </row>
    <row r="487" spans="1:9" hidden="1" x14ac:dyDescent="0.35">
      <c r="A487" s="110">
        <v>1101910</v>
      </c>
      <c r="B487" s="111">
        <v>54173</v>
      </c>
      <c r="C487" s="111" t="s">
        <v>584</v>
      </c>
      <c r="D487" s="110" t="s">
        <v>562</v>
      </c>
      <c r="E487" s="111" t="s">
        <v>601</v>
      </c>
      <c r="F487" s="112"/>
      <c r="G487" s="113">
        <v>196135</v>
      </c>
      <c r="H487" s="113">
        <v>0</v>
      </c>
      <c r="I487" s="118">
        <f t="shared" si="7"/>
        <v>0</v>
      </c>
    </row>
    <row r="488" spans="1:9" hidden="1" x14ac:dyDescent="0.35">
      <c r="A488" s="110">
        <v>1101908</v>
      </c>
      <c r="B488" s="111">
        <v>54172</v>
      </c>
      <c r="C488" s="111" t="s">
        <v>584</v>
      </c>
      <c r="D488" s="110" t="s">
        <v>562</v>
      </c>
      <c r="E488" s="111" t="s">
        <v>602</v>
      </c>
      <c r="F488" s="112"/>
      <c r="G488" s="113">
        <v>419977</v>
      </c>
      <c r="H488" s="113">
        <v>0</v>
      </c>
      <c r="I488" s="118">
        <f t="shared" si="7"/>
        <v>0</v>
      </c>
    </row>
    <row r="489" spans="1:9" hidden="1" x14ac:dyDescent="0.35">
      <c r="A489" s="110">
        <v>1101909</v>
      </c>
      <c r="B489" s="111">
        <v>52324</v>
      </c>
      <c r="C489" s="111" t="s">
        <v>580</v>
      </c>
      <c r="D489" s="110" t="s">
        <v>562</v>
      </c>
      <c r="E489" s="111" t="s">
        <v>603</v>
      </c>
      <c r="F489" s="112"/>
      <c r="G489" s="113">
        <v>633379</v>
      </c>
      <c r="H489" s="113">
        <v>52781</v>
      </c>
      <c r="I489" s="118">
        <f t="shared" si="7"/>
        <v>5278.1</v>
      </c>
    </row>
    <row r="490" spans="1:9" hidden="1" x14ac:dyDescent="0.35">
      <c r="A490" s="110">
        <v>1101522</v>
      </c>
      <c r="B490" s="111">
        <v>48226</v>
      </c>
      <c r="C490" s="111" t="s">
        <v>474</v>
      </c>
      <c r="D490" s="110" t="s">
        <v>562</v>
      </c>
      <c r="E490" s="111" t="s">
        <v>604</v>
      </c>
      <c r="F490" s="111" t="s">
        <v>605</v>
      </c>
      <c r="G490" s="113">
        <v>414120</v>
      </c>
      <c r="H490" s="113">
        <v>0</v>
      </c>
      <c r="I490" s="118">
        <f t="shared" si="7"/>
        <v>0</v>
      </c>
    </row>
    <row r="491" spans="1:9" hidden="1" x14ac:dyDescent="0.35">
      <c r="A491" s="110">
        <v>1100704</v>
      </c>
      <c r="B491" s="111">
        <v>54117</v>
      </c>
      <c r="C491" s="111" t="s">
        <v>584</v>
      </c>
      <c r="D491" s="110" t="s">
        <v>562</v>
      </c>
      <c r="E491" s="111" t="s">
        <v>606</v>
      </c>
      <c r="F491" s="112"/>
      <c r="G491" s="113">
        <v>2634567</v>
      </c>
      <c r="H491" s="113">
        <v>439096</v>
      </c>
      <c r="I491" s="118">
        <f t="shared" si="7"/>
        <v>43909.600000000006</v>
      </c>
    </row>
    <row r="492" spans="1:9" hidden="1" x14ac:dyDescent="0.35">
      <c r="A492" s="110">
        <v>1100703</v>
      </c>
      <c r="B492" s="111">
        <v>51729</v>
      </c>
      <c r="C492" s="111" t="s">
        <v>573</v>
      </c>
      <c r="D492" s="110" t="s">
        <v>562</v>
      </c>
      <c r="E492" s="111" t="s">
        <v>607</v>
      </c>
      <c r="F492" s="112"/>
      <c r="G492" s="113">
        <v>544503</v>
      </c>
      <c r="H492" s="113">
        <v>45374</v>
      </c>
      <c r="I492" s="118">
        <f t="shared" si="7"/>
        <v>4537.4000000000005</v>
      </c>
    </row>
    <row r="493" spans="1:9" hidden="1" x14ac:dyDescent="0.35">
      <c r="A493" s="110">
        <v>1100702</v>
      </c>
      <c r="B493" s="111">
        <v>56564</v>
      </c>
      <c r="C493" s="111" t="s">
        <v>608</v>
      </c>
      <c r="D493" s="110" t="s">
        <v>562</v>
      </c>
      <c r="E493" s="111" t="s">
        <v>609</v>
      </c>
      <c r="F493" s="112"/>
      <c r="G493" s="113">
        <v>2936120</v>
      </c>
      <c r="H493" s="113">
        <v>929771</v>
      </c>
      <c r="I493" s="118">
        <f t="shared" si="7"/>
        <v>92977.1</v>
      </c>
    </row>
    <row r="494" spans="1:9" hidden="1" x14ac:dyDescent="0.35">
      <c r="A494" s="110">
        <v>1100701</v>
      </c>
      <c r="B494" s="111">
        <v>54307</v>
      </c>
      <c r="C494" s="111" t="s">
        <v>573</v>
      </c>
      <c r="D494" s="110" t="s">
        <v>562</v>
      </c>
      <c r="E494" s="111" t="s">
        <v>610</v>
      </c>
      <c r="F494" s="112"/>
      <c r="G494" s="113">
        <v>69888047</v>
      </c>
      <c r="H494" s="113">
        <v>5902640</v>
      </c>
      <c r="I494" s="118">
        <f t="shared" si="7"/>
        <v>590264</v>
      </c>
    </row>
    <row r="495" spans="1:9" hidden="1" x14ac:dyDescent="0.35">
      <c r="A495" s="110">
        <v>1100515</v>
      </c>
      <c r="B495" s="111">
        <v>58893</v>
      </c>
      <c r="C495" s="111" t="s">
        <v>577</v>
      </c>
      <c r="D495" s="110" t="s">
        <v>562</v>
      </c>
      <c r="E495" s="111" t="s">
        <v>611</v>
      </c>
      <c r="F495" s="111" t="s">
        <v>612</v>
      </c>
      <c r="G495" s="113">
        <v>24769892</v>
      </c>
      <c r="H495" s="113">
        <v>10829276</v>
      </c>
      <c r="I495" s="118">
        <f t="shared" si="7"/>
        <v>1082927.6000000001</v>
      </c>
    </row>
    <row r="496" spans="1:9" hidden="1" x14ac:dyDescent="0.35">
      <c r="A496" s="110">
        <v>1100517</v>
      </c>
      <c r="B496" s="111">
        <v>52325</v>
      </c>
      <c r="C496" s="111" t="s">
        <v>580</v>
      </c>
      <c r="D496" s="110" t="s">
        <v>562</v>
      </c>
      <c r="E496" s="111" t="s">
        <v>613</v>
      </c>
      <c r="F496" s="112"/>
      <c r="G496" s="113">
        <v>643595</v>
      </c>
      <c r="H496" s="113">
        <v>53633</v>
      </c>
      <c r="I496" s="118">
        <f t="shared" si="7"/>
        <v>5363.3</v>
      </c>
    </row>
    <row r="497" spans="1:9" hidden="1" x14ac:dyDescent="0.35">
      <c r="A497" s="110">
        <v>1100518</v>
      </c>
      <c r="B497" s="111"/>
      <c r="C497" s="111" t="s">
        <v>614</v>
      </c>
      <c r="D497" s="110" t="s">
        <v>615</v>
      </c>
      <c r="E497" s="111" t="s">
        <v>616</v>
      </c>
      <c r="F497" s="112"/>
      <c r="G497" s="113">
        <v>12803616</v>
      </c>
      <c r="H497" s="113">
        <v>10669680</v>
      </c>
      <c r="I497" s="118">
        <f t="shared" si="7"/>
        <v>1066968</v>
      </c>
    </row>
    <row r="498" spans="1:9" hidden="1" x14ac:dyDescent="0.35">
      <c r="A498" s="110">
        <v>26540</v>
      </c>
      <c r="B498" s="111"/>
      <c r="C498" s="111" t="s">
        <v>614</v>
      </c>
      <c r="D498" s="110" t="s">
        <v>615</v>
      </c>
      <c r="E498" s="111" t="s">
        <v>616</v>
      </c>
      <c r="F498" s="112"/>
      <c r="G498" s="113">
        <v>12803616</v>
      </c>
      <c r="H498" s="113">
        <v>10669680</v>
      </c>
      <c r="I498" s="118">
        <f t="shared" si="7"/>
        <v>1066968</v>
      </c>
    </row>
    <row r="499" spans="1:9" hidden="1" x14ac:dyDescent="0.35">
      <c r="A499" s="110">
        <v>26541</v>
      </c>
      <c r="B499" s="111">
        <v>62606</v>
      </c>
      <c r="C499" s="111" t="s">
        <v>617</v>
      </c>
      <c r="D499" s="110" t="s">
        <v>615</v>
      </c>
      <c r="E499" s="111" t="s">
        <v>618</v>
      </c>
      <c r="F499" s="112"/>
      <c r="G499" s="113">
        <v>1825107</v>
      </c>
      <c r="H499" s="113">
        <v>1247157</v>
      </c>
      <c r="I499" s="118">
        <f t="shared" si="7"/>
        <v>124715.70000000001</v>
      </c>
    </row>
    <row r="500" spans="1:9" hidden="1" x14ac:dyDescent="0.35">
      <c r="A500" s="110">
        <v>26542</v>
      </c>
      <c r="B500" s="111">
        <v>62605</v>
      </c>
      <c r="C500" s="111" t="s">
        <v>617</v>
      </c>
      <c r="D500" s="110" t="s">
        <v>615</v>
      </c>
      <c r="E500" s="111" t="s">
        <v>618</v>
      </c>
      <c r="F500" s="112"/>
      <c r="G500" s="113">
        <v>1825107</v>
      </c>
      <c r="H500" s="113">
        <v>1247157</v>
      </c>
      <c r="I500" s="118">
        <f t="shared" si="7"/>
        <v>124715.70000000001</v>
      </c>
    </row>
    <row r="501" spans="1:9" hidden="1" x14ac:dyDescent="0.35">
      <c r="A501" s="110">
        <v>1309715</v>
      </c>
      <c r="B501" s="111">
        <v>62607</v>
      </c>
      <c r="C501" s="111" t="s">
        <v>617</v>
      </c>
      <c r="D501" s="110" t="s">
        <v>615</v>
      </c>
      <c r="E501" s="111" t="s">
        <v>618</v>
      </c>
      <c r="F501" s="112"/>
      <c r="G501" s="113">
        <v>1825107</v>
      </c>
      <c r="H501" s="113">
        <v>1247157</v>
      </c>
      <c r="I501" s="118">
        <f t="shared" si="7"/>
        <v>124715.70000000001</v>
      </c>
    </row>
    <row r="502" spans="1:9" hidden="1" x14ac:dyDescent="0.35">
      <c r="A502" s="110">
        <v>26543</v>
      </c>
      <c r="B502" s="111">
        <v>62604</v>
      </c>
      <c r="C502" s="111" t="s">
        <v>617</v>
      </c>
      <c r="D502" s="110" t="s">
        <v>615</v>
      </c>
      <c r="E502" s="111" t="s">
        <v>618</v>
      </c>
      <c r="F502" s="112"/>
      <c r="G502" s="113">
        <v>1825107</v>
      </c>
      <c r="H502" s="113">
        <v>1247157</v>
      </c>
      <c r="I502" s="118">
        <f t="shared" si="7"/>
        <v>124715.70000000001</v>
      </c>
    </row>
    <row r="503" spans="1:9" hidden="1" x14ac:dyDescent="0.35">
      <c r="A503" s="110">
        <v>26544</v>
      </c>
      <c r="B503" s="111">
        <v>62864</v>
      </c>
      <c r="C503" s="111" t="s">
        <v>617</v>
      </c>
      <c r="D503" s="110" t="s">
        <v>615</v>
      </c>
      <c r="E503" s="111" t="s">
        <v>618</v>
      </c>
      <c r="F503" s="112"/>
      <c r="G503" s="113">
        <v>1825107</v>
      </c>
      <c r="H503" s="113">
        <v>1247157</v>
      </c>
      <c r="I503" s="118">
        <f t="shared" si="7"/>
        <v>124715.70000000001</v>
      </c>
    </row>
    <row r="504" spans="1:9" hidden="1" x14ac:dyDescent="0.35">
      <c r="A504" s="110">
        <v>26545</v>
      </c>
      <c r="B504" s="111">
        <v>62608</v>
      </c>
      <c r="C504" s="111" t="s">
        <v>617</v>
      </c>
      <c r="D504" s="110" t="s">
        <v>615</v>
      </c>
      <c r="E504" s="111" t="s">
        <v>618</v>
      </c>
      <c r="F504" s="112"/>
      <c r="G504" s="113">
        <v>1825107</v>
      </c>
      <c r="H504" s="113">
        <v>1247157</v>
      </c>
      <c r="I504" s="118">
        <f t="shared" si="7"/>
        <v>124715.70000000001</v>
      </c>
    </row>
    <row r="505" spans="1:9" hidden="1" x14ac:dyDescent="0.35">
      <c r="A505" s="110">
        <v>26554</v>
      </c>
      <c r="B505" s="111">
        <v>62609</v>
      </c>
      <c r="C505" s="111" t="s">
        <v>617</v>
      </c>
      <c r="D505" s="110" t="s">
        <v>615</v>
      </c>
      <c r="E505" s="111" t="s">
        <v>618</v>
      </c>
      <c r="F505" s="112"/>
      <c r="G505" s="113">
        <v>1825107</v>
      </c>
      <c r="H505" s="113">
        <v>1247157</v>
      </c>
      <c r="I505" s="118">
        <f t="shared" si="7"/>
        <v>124715.70000000001</v>
      </c>
    </row>
    <row r="506" spans="1:9" hidden="1" x14ac:dyDescent="0.35">
      <c r="A506" s="110">
        <v>26553</v>
      </c>
      <c r="B506" s="111"/>
      <c r="C506" s="111" t="s">
        <v>619</v>
      </c>
      <c r="D506" s="110" t="s">
        <v>615</v>
      </c>
      <c r="E506" s="111" t="s">
        <v>620</v>
      </c>
      <c r="F506" s="112"/>
      <c r="G506" s="113">
        <v>4461360</v>
      </c>
      <c r="H506" s="113">
        <v>3717800</v>
      </c>
      <c r="I506" s="118">
        <f t="shared" si="7"/>
        <v>371780</v>
      </c>
    </row>
    <row r="507" spans="1:9" hidden="1" x14ac:dyDescent="0.35">
      <c r="A507" s="110">
        <v>26552</v>
      </c>
      <c r="B507" s="111"/>
      <c r="C507" s="111" t="s">
        <v>619</v>
      </c>
      <c r="D507" s="110" t="s">
        <v>615</v>
      </c>
      <c r="E507" s="111" t="s">
        <v>620</v>
      </c>
      <c r="F507" s="112"/>
      <c r="G507" s="113">
        <v>4461360</v>
      </c>
      <c r="H507" s="113">
        <v>3717800</v>
      </c>
      <c r="I507" s="118">
        <f t="shared" si="7"/>
        <v>371780</v>
      </c>
    </row>
    <row r="508" spans="1:9" hidden="1" x14ac:dyDescent="0.35">
      <c r="A508" s="110">
        <v>26551</v>
      </c>
      <c r="B508" s="111"/>
      <c r="C508" s="111" t="s">
        <v>619</v>
      </c>
      <c r="D508" s="110" t="s">
        <v>615</v>
      </c>
      <c r="E508" s="111" t="s">
        <v>620</v>
      </c>
      <c r="F508" s="112"/>
      <c r="G508" s="113">
        <v>4461360</v>
      </c>
      <c r="H508" s="113">
        <v>3717800</v>
      </c>
      <c r="I508" s="118">
        <f t="shared" si="7"/>
        <v>371780</v>
      </c>
    </row>
    <row r="509" spans="1:9" hidden="1" x14ac:dyDescent="0.35">
      <c r="A509" s="110">
        <v>26550</v>
      </c>
      <c r="B509" s="111"/>
      <c r="C509" s="111" t="s">
        <v>619</v>
      </c>
      <c r="D509" s="110" t="s">
        <v>615</v>
      </c>
      <c r="E509" s="111" t="s">
        <v>620</v>
      </c>
      <c r="F509" s="112"/>
      <c r="G509" s="113">
        <v>4461360</v>
      </c>
      <c r="H509" s="113">
        <v>3717800</v>
      </c>
      <c r="I509" s="118">
        <f t="shared" si="7"/>
        <v>371780</v>
      </c>
    </row>
    <row r="510" spans="1:9" hidden="1" x14ac:dyDescent="0.35">
      <c r="A510" s="110">
        <v>26549</v>
      </c>
      <c r="B510" s="111"/>
      <c r="C510" s="111" t="s">
        <v>619</v>
      </c>
      <c r="D510" s="110" t="s">
        <v>615</v>
      </c>
      <c r="E510" s="111" t="s">
        <v>620</v>
      </c>
      <c r="F510" s="112"/>
      <c r="G510" s="113">
        <v>4461360</v>
      </c>
      <c r="H510" s="113">
        <v>3717800</v>
      </c>
      <c r="I510" s="118">
        <f t="shared" si="7"/>
        <v>371780</v>
      </c>
    </row>
    <row r="511" spans="1:9" hidden="1" x14ac:dyDescent="0.35">
      <c r="A511" s="110">
        <v>26546</v>
      </c>
      <c r="B511" s="111">
        <v>71413</v>
      </c>
      <c r="C511" s="111" t="s">
        <v>614</v>
      </c>
      <c r="D511" s="110" t="s">
        <v>615</v>
      </c>
      <c r="E511" s="111" t="s">
        <v>621</v>
      </c>
      <c r="F511" s="112"/>
      <c r="G511" s="113">
        <v>3059964</v>
      </c>
      <c r="H511" s="113">
        <v>2549970</v>
      </c>
      <c r="I511" s="118">
        <f t="shared" si="7"/>
        <v>254997</v>
      </c>
    </row>
    <row r="512" spans="1:9" hidden="1" x14ac:dyDescent="0.35">
      <c r="A512" s="110">
        <v>26548</v>
      </c>
      <c r="B512" s="111">
        <v>71415</v>
      </c>
      <c r="C512" s="111" t="s">
        <v>614</v>
      </c>
      <c r="D512" s="110" t="s">
        <v>615</v>
      </c>
      <c r="E512" s="111" t="s">
        <v>621</v>
      </c>
      <c r="F512" s="112"/>
      <c r="G512" s="113">
        <v>3059964</v>
      </c>
      <c r="H512" s="113">
        <v>2549970</v>
      </c>
      <c r="I512" s="118">
        <f t="shared" si="7"/>
        <v>254997</v>
      </c>
    </row>
    <row r="513" spans="1:9" hidden="1" x14ac:dyDescent="0.35">
      <c r="A513" s="110">
        <v>26547</v>
      </c>
      <c r="B513" s="111">
        <v>71414</v>
      </c>
      <c r="C513" s="111" t="s">
        <v>614</v>
      </c>
      <c r="D513" s="110" t="s">
        <v>615</v>
      </c>
      <c r="E513" s="111" t="s">
        <v>621</v>
      </c>
      <c r="F513" s="112"/>
      <c r="G513" s="113">
        <v>3059964</v>
      </c>
      <c r="H513" s="113">
        <v>2549970</v>
      </c>
      <c r="I513" s="118">
        <f t="shared" si="7"/>
        <v>254997</v>
      </c>
    </row>
    <row r="514" spans="1:9" hidden="1" x14ac:dyDescent="0.35">
      <c r="A514" s="110">
        <v>1101831</v>
      </c>
      <c r="B514" s="111">
        <v>71416</v>
      </c>
      <c r="C514" s="111" t="s">
        <v>614</v>
      </c>
      <c r="D514" s="110" t="s">
        <v>615</v>
      </c>
      <c r="E514" s="111" t="s">
        <v>621</v>
      </c>
      <c r="F514" s="112"/>
      <c r="G514" s="113">
        <v>3059964</v>
      </c>
      <c r="H514" s="113">
        <v>2549970</v>
      </c>
      <c r="I514" s="118">
        <f t="shared" ref="I514:I577" si="8">+H514*0.1</f>
        <v>254997</v>
      </c>
    </row>
    <row r="515" spans="1:9" hidden="1" x14ac:dyDescent="0.35">
      <c r="A515" s="110">
        <v>1101634</v>
      </c>
      <c r="B515" s="111">
        <v>62579</v>
      </c>
      <c r="C515" s="111" t="s">
        <v>595</v>
      </c>
      <c r="D515" s="110" t="s">
        <v>615</v>
      </c>
      <c r="E515" s="111" t="s">
        <v>622</v>
      </c>
      <c r="F515" s="111" t="s">
        <v>623</v>
      </c>
      <c r="G515" s="113">
        <v>0</v>
      </c>
      <c r="H515" s="113">
        <v>0</v>
      </c>
      <c r="I515" s="118">
        <f t="shared" si="8"/>
        <v>0</v>
      </c>
    </row>
    <row r="516" spans="1:9" hidden="1" x14ac:dyDescent="0.35">
      <c r="A516" s="110">
        <v>1100660</v>
      </c>
      <c r="B516" s="111">
        <v>62580</v>
      </c>
      <c r="C516" s="111" t="s">
        <v>595</v>
      </c>
      <c r="D516" s="110" t="s">
        <v>615</v>
      </c>
      <c r="E516" s="111" t="s">
        <v>622</v>
      </c>
      <c r="F516" s="111" t="s">
        <v>624</v>
      </c>
      <c r="G516" s="113">
        <v>0</v>
      </c>
      <c r="H516" s="113">
        <v>0</v>
      </c>
      <c r="I516" s="118">
        <f t="shared" si="8"/>
        <v>0</v>
      </c>
    </row>
    <row r="517" spans="1:9" hidden="1" x14ac:dyDescent="0.35">
      <c r="A517" s="110">
        <v>707204</v>
      </c>
      <c r="B517" s="111">
        <v>62581</v>
      </c>
      <c r="C517" s="111" t="s">
        <v>595</v>
      </c>
      <c r="D517" s="110" t="s">
        <v>615</v>
      </c>
      <c r="E517" s="111" t="s">
        <v>622</v>
      </c>
      <c r="F517" s="111" t="s">
        <v>625</v>
      </c>
      <c r="G517" s="113">
        <v>0</v>
      </c>
      <c r="H517" s="113">
        <v>0</v>
      </c>
      <c r="I517" s="118">
        <f t="shared" si="8"/>
        <v>0</v>
      </c>
    </row>
    <row r="518" spans="1:9" hidden="1" x14ac:dyDescent="0.35">
      <c r="A518" s="110">
        <v>1100983</v>
      </c>
      <c r="B518" s="111">
        <v>62578</v>
      </c>
      <c r="C518" s="111" t="s">
        <v>595</v>
      </c>
      <c r="D518" s="110" t="s">
        <v>615</v>
      </c>
      <c r="E518" s="111" t="s">
        <v>622</v>
      </c>
      <c r="F518" s="111" t="s">
        <v>626</v>
      </c>
      <c r="G518" s="113">
        <v>0</v>
      </c>
      <c r="H518" s="113">
        <v>0</v>
      </c>
      <c r="I518" s="118">
        <f t="shared" si="8"/>
        <v>0</v>
      </c>
    </row>
    <row r="519" spans="1:9" hidden="1" x14ac:dyDescent="0.35">
      <c r="A519" s="110">
        <v>1100659</v>
      </c>
      <c r="B519" s="111">
        <v>62575</v>
      </c>
      <c r="C519" s="111" t="s">
        <v>627</v>
      </c>
      <c r="D519" s="110" t="s">
        <v>615</v>
      </c>
      <c r="E519" s="111" t="s">
        <v>622</v>
      </c>
      <c r="F519" s="111" t="s">
        <v>628</v>
      </c>
      <c r="G519" s="113">
        <v>7527240</v>
      </c>
      <c r="H519" s="113">
        <v>5519976</v>
      </c>
      <c r="I519" s="118">
        <f t="shared" si="8"/>
        <v>551997.6</v>
      </c>
    </row>
    <row r="520" spans="1:9" hidden="1" x14ac:dyDescent="0.35">
      <c r="A520" s="110">
        <v>1100984</v>
      </c>
      <c r="B520" s="111">
        <v>62576</v>
      </c>
      <c r="C520" s="111" t="s">
        <v>595</v>
      </c>
      <c r="D520" s="110" t="s">
        <v>615</v>
      </c>
      <c r="E520" s="111" t="s">
        <v>622</v>
      </c>
      <c r="F520" s="111" t="s">
        <v>629</v>
      </c>
      <c r="G520" s="113">
        <v>0</v>
      </c>
      <c r="H520" s="113">
        <v>0</v>
      </c>
      <c r="I520" s="118">
        <f t="shared" si="8"/>
        <v>0</v>
      </c>
    </row>
    <row r="521" spans="1:9" hidden="1" x14ac:dyDescent="0.35">
      <c r="A521" s="110">
        <v>1100661</v>
      </c>
      <c r="B521" s="111">
        <v>62577</v>
      </c>
      <c r="C521" s="111" t="s">
        <v>595</v>
      </c>
      <c r="D521" s="110" t="s">
        <v>615</v>
      </c>
      <c r="E521" s="111" t="s">
        <v>622</v>
      </c>
      <c r="F521" s="111" t="s">
        <v>630</v>
      </c>
      <c r="G521" s="113">
        <v>0</v>
      </c>
      <c r="H521" s="113">
        <v>0</v>
      </c>
      <c r="I521" s="118">
        <f t="shared" si="8"/>
        <v>0</v>
      </c>
    </row>
    <row r="522" spans="1:9" hidden="1" x14ac:dyDescent="0.35">
      <c r="A522" s="110">
        <v>1100761</v>
      </c>
      <c r="B522" s="111"/>
      <c r="C522" s="111" t="s">
        <v>614</v>
      </c>
      <c r="D522" s="110" t="s">
        <v>615</v>
      </c>
      <c r="E522" s="111" t="s">
        <v>631</v>
      </c>
      <c r="F522" s="112"/>
      <c r="G522" s="113">
        <v>967788</v>
      </c>
      <c r="H522" s="113">
        <v>806490</v>
      </c>
      <c r="I522" s="118">
        <f t="shared" si="8"/>
        <v>80649</v>
      </c>
    </row>
    <row r="523" spans="1:9" hidden="1" x14ac:dyDescent="0.35">
      <c r="A523" s="110">
        <v>1100662</v>
      </c>
      <c r="B523" s="111"/>
      <c r="C523" s="111" t="s">
        <v>614</v>
      </c>
      <c r="D523" s="110" t="s">
        <v>615</v>
      </c>
      <c r="E523" s="111" t="s">
        <v>631</v>
      </c>
      <c r="F523" s="112"/>
      <c r="G523" s="113">
        <v>967788</v>
      </c>
      <c r="H523" s="113">
        <v>806490</v>
      </c>
      <c r="I523" s="118">
        <f t="shared" si="8"/>
        <v>80649</v>
      </c>
    </row>
    <row r="524" spans="1:9" hidden="1" x14ac:dyDescent="0.35">
      <c r="A524" s="110">
        <v>1100763</v>
      </c>
      <c r="B524" s="111"/>
      <c r="C524" s="111" t="s">
        <v>614</v>
      </c>
      <c r="D524" s="110" t="s">
        <v>615</v>
      </c>
      <c r="E524" s="111" t="s">
        <v>631</v>
      </c>
      <c r="F524" s="112"/>
      <c r="G524" s="113">
        <v>967788</v>
      </c>
      <c r="H524" s="113">
        <v>806490</v>
      </c>
      <c r="I524" s="118">
        <f t="shared" si="8"/>
        <v>80649</v>
      </c>
    </row>
    <row r="525" spans="1:9" hidden="1" x14ac:dyDescent="0.35">
      <c r="A525" s="110">
        <v>1100663</v>
      </c>
      <c r="B525" s="111"/>
      <c r="C525" s="111" t="s">
        <v>614</v>
      </c>
      <c r="D525" s="110" t="s">
        <v>615</v>
      </c>
      <c r="E525" s="111" t="s">
        <v>631</v>
      </c>
      <c r="F525" s="112"/>
      <c r="G525" s="113">
        <v>967788</v>
      </c>
      <c r="H525" s="113">
        <v>806490</v>
      </c>
      <c r="I525" s="118">
        <f t="shared" si="8"/>
        <v>80649</v>
      </c>
    </row>
    <row r="526" spans="1:9" hidden="1" x14ac:dyDescent="0.35">
      <c r="A526" s="110">
        <v>1100883</v>
      </c>
      <c r="B526" s="111">
        <v>62567</v>
      </c>
      <c r="C526" s="111" t="s">
        <v>411</v>
      </c>
      <c r="D526" s="110" t="s">
        <v>615</v>
      </c>
      <c r="E526" s="111" t="s">
        <v>632</v>
      </c>
      <c r="F526" s="111">
        <v>14016018</v>
      </c>
      <c r="G526" s="113">
        <v>4658302</v>
      </c>
      <c r="H526" s="113">
        <v>3105535</v>
      </c>
      <c r="I526" s="118">
        <f t="shared" si="8"/>
        <v>310553.5</v>
      </c>
    </row>
    <row r="527" spans="1:9" hidden="1" x14ac:dyDescent="0.35">
      <c r="A527" s="110">
        <v>1100754</v>
      </c>
      <c r="B527" s="111">
        <v>62566</v>
      </c>
      <c r="C527" s="111" t="s">
        <v>411</v>
      </c>
      <c r="D527" s="110" t="s">
        <v>615</v>
      </c>
      <c r="E527" s="111" t="s">
        <v>632</v>
      </c>
      <c r="F527" s="111">
        <v>14017298</v>
      </c>
      <c r="G527" s="113">
        <v>4658302</v>
      </c>
      <c r="H527" s="113">
        <v>3105535</v>
      </c>
      <c r="I527" s="118">
        <f t="shared" si="8"/>
        <v>310553.5</v>
      </c>
    </row>
    <row r="528" spans="1:9" hidden="1" x14ac:dyDescent="0.35">
      <c r="A528" s="110">
        <v>901179</v>
      </c>
      <c r="B528" s="111">
        <v>62565</v>
      </c>
      <c r="C528" s="111" t="s">
        <v>411</v>
      </c>
      <c r="D528" s="110" t="s">
        <v>615</v>
      </c>
      <c r="E528" s="111" t="s">
        <v>632</v>
      </c>
      <c r="F528" s="111">
        <v>14016168</v>
      </c>
      <c r="G528" s="113">
        <v>4658302</v>
      </c>
      <c r="H528" s="113">
        <v>3105535</v>
      </c>
      <c r="I528" s="118">
        <f t="shared" si="8"/>
        <v>310553.5</v>
      </c>
    </row>
    <row r="529" spans="1:9" hidden="1" x14ac:dyDescent="0.35">
      <c r="A529" s="110">
        <v>1309992</v>
      </c>
      <c r="B529" s="111">
        <v>62564</v>
      </c>
      <c r="C529" s="111" t="s">
        <v>411</v>
      </c>
      <c r="D529" s="110" t="s">
        <v>615</v>
      </c>
      <c r="E529" s="111" t="s">
        <v>632</v>
      </c>
      <c r="F529" s="111">
        <v>14016854</v>
      </c>
      <c r="G529" s="113">
        <v>4658302</v>
      </c>
      <c r="H529" s="113">
        <v>3105535</v>
      </c>
      <c r="I529" s="118">
        <f t="shared" si="8"/>
        <v>310553.5</v>
      </c>
    </row>
    <row r="530" spans="1:9" hidden="1" x14ac:dyDescent="0.35">
      <c r="A530" s="110">
        <v>1309993</v>
      </c>
      <c r="B530" s="111">
        <v>62568</v>
      </c>
      <c r="C530" s="111" t="s">
        <v>411</v>
      </c>
      <c r="D530" s="110" t="s">
        <v>615</v>
      </c>
      <c r="E530" s="111" t="s">
        <v>632</v>
      </c>
      <c r="F530" s="111">
        <v>14016672</v>
      </c>
      <c r="G530" s="113">
        <v>4658302</v>
      </c>
      <c r="H530" s="113">
        <v>3105535</v>
      </c>
      <c r="I530" s="118">
        <f t="shared" si="8"/>
        <v>310553.5</v>
      </c>
    </row>
    <row r="531" spans="1:9" hidden="1" x14ac:dyDescent="0.35">
      <c r="A531" s="110">
        <v>1100889</v>
      </c>
      <c r="B531" s="111">
        <v>62569</v>
      </c>
      <c r="C531" s="111" t="s">
        <v>411</v>
      </c>
      <c r="D531" s="110" t="s">
        <v>615</v>
      </c>
      <c r="E531" s="111" t="s">
        <v>632</v>
      </c>
      <c r="F531" s="111">
        <v>14017823</v>
      </c>
      <c r="G531" s="113">
        <v>4658302</v>
      </c>
      <c r="H531" s="113">
        <v>3105535</v>
      </c>
      <c r="I531" s="118">
        <f t="shared" si="8"/>
        <v>310553.5</v>
      </c>
    </row>
    <row r="532" spans="1:9" hidden="1" x14ac:dyDescent="0.35">
      <c r="A532" s="110">
        <v>1101455</v>
      </c>
      <c r="B532" s="111">
        <v>62570</v>
      </c>
      <c r="C532" s="111" t="s">
        <v>411</v>
      </c>
      <c r="D532" s="110" t="s">
        <v>615</v>
      </c>
      <c r="E532" s="111" t="s">
        <v>632</v>
      </c>
      <c r="F532" s="111">
        <v>14017629</v>
      </c>
      <c r="G532" s="113">
        <v>4658302</v>
      </c>
      <c r="H532" s="113">
        <v>3105535</v>
      </c>
      <c r="I532" s="118">
        <f t="shared" si="8"/>
        <v>310553.5</v>
      </c>
    </row>
    <row r="533" spans="1:9" hidden="1" x14ac:dyDescent="0.35">
      <c r="A533" s="110">
        <v>901147</v>
      </c>
      <c r="B533" s="111"/>
      <c r="C533" s="111" t="s">
        <v>633</v>
      </c>
      <c r="D533" s="110" t="s">
        <v>615</v>
      </c>
      <c r="E533" s="111" t="s">
        <v>634</v>
      </c>
      <c r="F533" s="112"/>
      <c r="G533" s="113">
        <v>839901</v>
      </c>
      <c r="H533" s="113">
        <v>562864</v>
      </c>
      <c r="I533" s="118">
        <f t="shared" si="8"/>
        <v>56286.400000000001</v>
      </c>
    </row>
    <row r="534" spans="1:9" hidden="1" x14ac:dyDescent="0.35">
      <c r="A534" s="110">
        <v>901146</v>
      </c>
      <c r="B534" s="111">
        <v>60423</v>
      </c>
      <c r="C534" s="111" t="s">
        <v>633</v>
      </c>
      <c r="D534" s="110" t="s">
        <v>615</v>
      </c>
      <c r="E534" s="111" t="s">
        <v>635</v>
      </c>
      <c r="F534" s="112"/>
      <c r="G534" s="113">
        <v>790190</v>
      </c>
      <c r="H534" s="113">
        <v>528894</v>
      </c>
      <c r="I534" s="118">
        <f t="shared" si="8"/>
        <v>52889.4</v>
      </c>
    </row>
    <row r="535" spans="1:9" hidden="1" x14ac:dyDescent="0.35">
      <c r="A535" s="110">
        <v>1100706</v>
      </c>
      <c r="B535" s="111">
        <v>60424</v>
      </c>
      <c r="C535" s="111" t="s">
        <v>633</v>
      </c>
      <c r="D535" s="110" t="s">
        <v>615</v>
      </c>
      <c r="E535" s="111" t="s">
        <v>636</v>
      </c>
      <c r="F535" s="112"/>
      <c r="G535" s="113">
        <v>854871</v>
      </c>
      <c r="H535" s="113">
        <v>584162</v>
      </c>
      <c r="I535" s="118">
        <f t="shared" si="8"/>
        <v>58416.200000000004</v>
      </c>
    </row>
    <row r="536" spans="1:9" hidden="1" x14ac:dyDescent="0.35">
      <c r="A536" s="110">
        <v>1100705</v>
      </c>
      <c r="B536" s="111">
        <v>62571</v>
      </c>
      <c r="C536" s="111" t="s">
        <v>637</v>
      </c>
      <c r="D536" s="110" t="s">
        <v>615</v>
      </c>
      <c r="E536" s="111" t="s">
        <v>638</v>
      </c>
      <c r="F536" s="112"/>
      <c r="G536" s="113">
        <v>917836</v>
      </c>
      <c r="H536" s="113">
        <v>657782</v>
      </c>
      <c r="I536" s="118">
        <f t="shared" si="8"/>
        <v>65778.2</v>
      </c>
    </row>
    <row r="537" spans="1:9" hidden="1" x14ac:dyDescent="0.35">
      <c r="A537" s="110">
        <v>1101577</v>
      </c>
      <c r="B537" s="111">
        <v>62572</v>
      </c>
      <c r="C537" s="111" t="s">
        <v>637</v>
      </c>
      <c r="D537" s="110" t="s">
        <v>615</v>
      </c>
      <c r="E537" s="111" t="s">
        <v>639</v>
      </c>
      <c r="F537" s="112"/>
      <c r="G537" s="113">
        <v>909497</v>
      </c>
      <c r="H537" s="113">
        <v>651806</v>
      </c>
      <c r="I537" s="118">
        <f t="shared" si="8"/>
        <v>65180.600000000006</v>
      </c>
    </row>
    <row r="538" spans="1:9" hidden="1" x14ac:dyDescent="0.35">
      <c r="A538" s="110">
        <v>1101576</v>
      </c>
      <c r="B538" s="111">
        <v>62574</v>
      </c>
      <c r="C538" s="111" t="s">
        <v>109</v>
      </c>
      <c r="D538" s="110" t="s">
        <v>615</v>
      </c>
      <c r="E538" s="111" t="s">
        <v>640</v>
      </c>
      <c r="F538" s="112"/>
      <c r="G538" s="113">
        <v>945698</v>
      </c>
      <c r="H538" s="113">
        <v>677750</v>
      </c>
      <c r="I538" s="118">
        <f t="shared" si="8"/>
        <v>67775</v>
      </c>
    </row>
    <row r="539" spans="1:9" hidden="1" x14ac:dyDescent="0.35">
      <c r="A539" s="110">
        <v>1101627</v>
      </c>
      <c r="B539" s="111">
        <v>62573</v>
      </c>
      <c r="C539" s="111" t="s">
        <v>109</v>
      </c>
      <c r="D539" s="110" t="s">
        <v>615</v>
      </c>
      <c r="E539" s="111" t="s">
        <v>640</v>
      </c>
      <c r="F539" s="112"/>
      <c r="G539" s="113">
        <v>945698</v>
      </c>
      <c r="H539" s="113">
        <v>677750</v>
      </c>
      <c r="I539" s="118">
        <f t="shared" si="8"/>
        <v>67775</v>
      </c>
    </row>
    <row r="540" spans="1:9" hidden="1" x14ac:dyDescent="0.35">
      <c r="A540" s="110">
        <v>1101575</v>
      </c>
      <c r="B540" s="111" t="s">
        <v>641</v>
      </c>
      <c r="C540" s="111" t="s">
        <v>642</v>
      </c>
      <c r="D540" s="110" t="s">
        <v>615</v>
      </c>
      <c r="E540" s="111" t="s">
        <v>643</v>
      </c>
      <c r="F540" s="112"/>
      <c r="G540" s="113">
        <v>72964987</v>
      </c>
      <c r="H540" s="113">
        <v>58371990</v>
      </c>
      <c r="I540" s="118">
        <f t="shared" si="8"/>
        <v>5837199</v>
      </c>
    </row>
    <row r="541" spans="1:9" hidden="1" x14ac:dyDescent="0.35">
      <c r="A541" s="110">
        <v>1101558</v>
      </c>
      <c r="B541" s="111">
        <v>62620</v>
      </c>
      <c r="C541" s="111" t="s">
        <v>617</v>
      </c>
      <c r="D541" s="110" t="s">
        <v>615</v>
      </c>
      <c r="E541" s="111" t="s">
        <v>644</v>
      </c>
      <c r="F541" s="112"/>
      <c r="G541" s="113">
        <v>1337888</v>
      </c>
      <c r="H541" s="113">
        <v>914223</v>
      </c>
      <c r="I541" s="118">
        <f t="shared" si="8"/>
        <v>91422.3</v>
      </c>
    </row>
    <row r="542" spans="1:9" hidden="1" x14ac:dyDescent="0.35">
      <c r="A542" s="110">
        <v>1101559</v>
      </c>
      <c r="B542" s="111">
        <v>62621</v>
      </c>
      <c r="C542" s="111" t="s">
        <v>617</v>
      </c>
      <c r="D542" s="110" t="s">
        <v>615</v>
      </c>
      <c r="E542" s="111" t="s">
        <v>644</v>
      </c>
      <c r="F542" s="112"/>
      <c r="G542" s="113">
        <v>1337891</v>
      </c>
      <c r="H542" s="113">
        <v>914225</v>
      </c>
      <c r="I542" s="118">
        <f t="shared" si="8"/>
        <v>91422.5</v>
      </c>
    </row>
    <row r="543" spans="1:9" hidden="1" x14ac:dyDescent="0.35">
      <c r="A543" s="110">
        <v>1101628</v>
      </c>
      <c r="B543" s="111">
        <v>62622</v>
      </c>
      <c r="C543" s="111" t="s">
        <v>617</v>
      </c>
      <c r="D543" s="110" t="s">
        <v>615</v>
      </c>
      <c r="E543" s="111" t="s">
        <v>644</v>
      </c>
      <c r="F543" s="112"/>
      <c r="G543" s="113">
        <v>1337891</v>
      </c>
      <c r="H543" s="113">
        <v>914225</v>
      </c>
      <c r="I543" s="118">
        <f t="shared" si="8"/>
        <v>91422.5</v>
      </c>
    </row>
    <row r="544" spans="1:9" hidden="1" x14ac:dyDescent="0.35">
      <c r="A544" s="110">
        <v>1101629</v>
      </c>
      <c r="B544" s="111">
        <v>62623</v>
      </c>
      <c r="C544" s="111" t="s">
        <v>617</v>
      </c>
      <c r="D544" s="110" t="s">
        <v>615</v>
      </c>
      <c r="E544" s="111" t="s">
        <v>644</v>
      </c>
      <c r="F544" s="112"/>
      <c r="G544" s="113">
        <v>1337891</v>
      </c>
      <c r="H544" s="113">
        <v>914225</v>
      </c>
      <c r="I544" s="118">
        <f t="shared" si="8"/>
        <v>91422.5</v>
      </c>
    </row>
    <row r="545" spans="1:9" hidden="1" x14ac:dyDescent="0.35">
      <c r="A545" s="110">
        <v>1101574</v>
      </c>
      <c r="B545" s="111">
        <v>62618</v>
      </c>
      <c r="C545" s="111" t="s">
        <v>617</v>
      </c>
      <c r="D545" s="110" t="s">
        <v>615</v>
      </c>
      <c r="E545" s="111" t="s">
        <v>645</v>
      </c>
      <c r="F545" s="112"/>
      <c r="G545" s="113">
        <v>2150327</v>
      </c>
      <c r="H545" s="113">
        <v>1523553</v>
      </c>
      <c r="I545" s="118">
        <f t="shared" si="8"/>
        <v>152355.30000000002</v>
      </c>
    </row>
    <row r="546" spans="1:9" hidden="1" x14ac:dyDescent="0.35">
      <c r="A546" s="110">
        <v>1101573</v>
      </c>
      <c r="B546" s="111">
        <v>62619</v>
      </c>
      <c r="C546" s="111" t="s">
        <v>617</v>
      </c>
      <c r="D546" s="110" t="s">
        <v>615</v>
      </c>
      <c r="E546" s="111" t="s">
        <v>644</v>
      </c>
      <c r="F546" s="112"/>
      <c r="G546" s="113">
        <v>1337891</v>
      </c>
      <c r="H546" s="113">
        <v>914225</v>
      </c>
      <c r="I546" s="118">
        <f t="shared" si="8"/>
        <v>91422.5</v>
      </c>
    </row>
    <row r="547" spans="1:9" hidden="1" x14ac:dyDescent="0.35">
      <c r="A547" s="110">
        <v>1101572</v>
      </c>
      <c r="B547" s="111">
        <v>62617</v>
      </c>
      <c r="C547" s="111" t="s">
        <v>617</v>
      </c>
      <c r="D547" s="110" t="s">
        <v>615</v>
      </c>
      <c r="E547" s="111" t="s">
        <v>644</v>
      </c>
      <c r="F547" s="112"/>
      <c r="G547" s="113">
        <v>1337891</v>
      </c>
      <c r="H547" s="113">
        <v>914225</v>
      </c>
      <c r="I547" s="118">
        <f t="shared" si="8"/>
        <v>91422.5</v>
      </c>
    </row>
    <row r="548" spans="1:9" hidden="1" x14ac:dyDescent="0.35">
      <c r="A548" s="110">
        <v>1101571</v>
      </c>
      <c r="B548" s="111">
        <v>62587</v>
      </c>
      <c r="C548" s="111" t="s">
        <v>646</v>
      </c>
      <c r="D548" s="110" t="s">
        <v>615</v>
      </c>
      <c r="E548" s="111" t="s">
        <v>647</v>
      </c>
      <c r="F548" s="111" t="s">
        <v>648</v>
      </c>
      <c r="G548" s="113">
        <v>7789980</v>
      </c>
      <c r="H548" s="113">
        <v>6102151</v>
      </c>
      <c r="I548" s="118">
        <f t="shared" si="8"/>
        <v>610215.1</v>
      </c>
    </row>
    <row r="549" spans="1:9" hidden="1" x14ac:dyDescent="0.35">
      <c r="A549" s="110">
        <v>1101570</v>
      </c>
      <c r="B549" s="111">
        <v>62582</v>
      </c>
      <c r="C549" s="111" t="s">
        <v>646</v>
      </c>
      <c r="D549" s="110" t="s">
        <v>615</v>
      </c>
      <c r="E549" s="111" t="s">
        <v>647</v>
      </c>
      <c r="F549" s="111" t="s">
        <v>649</v>
      </c>
      <c r="G549" s="113">
        <v>7789980</v>
      </c>
      <c r="H549" s="113">
        <v>6102151</v>
      </c>
      <c r="I549" s="118">
        <f t="shared" si="8"/>
        <v>610215.1</v>
      </c>
    </row>
    <row r="550" spans="1:9" hidden="1" x14ac:dyDescent="0.35">
      <c r="A550" s="110">
        <v>1101569</v>
      </c>
      <c r="B550" s="111">
        <v>62583</v>
      </c>
      <c r="C550" s="111" t="s">
        <v>646</v>
      </c>
      <c r="D550" s="110" t="s">
        <v>615</v>
      </c>
      <c r="E550" s="111" t="s">
        <v>647</v>
      </c>
      <c r="F550" s="111" t="s">
        <v>650</v>
      </c>
      <c r="G550" s="113">
        <v>7789980</v>
      </c>
      <c r="H550" s="113">
        <v>6102151</v>
      </c>
      <c r="I550" s="118">
        <f t="shared" si="8"/>
        <v>610215.1</v>
      </c>
    </row>
    <row r="551" spans="1:9" hidden="1" x14ac:dyDescent="0.35">
      <c r="A551" s="110">
        <v>1101562</v>
      </c>
      <c r="B551" s="111">
        <v>62584</v>
      </c>
      <c r="C551" s="111" t="s">
        <v>646</v>
      </c>
      <c r="D551" s="110" t="s">
        <v>615</v>
      </c>
      <c r="E551" s="111" t="s">
        <v>647</v>
      </c>
      <c r="F551" s="111" t="s">
        <v>651</v>
      </c>
      <c r="G551" s="113">
        <v>7789980</v>
      </c>
      <c r="H551" s="113">
        <v>6102151</v>
      </c>
      <c r="I551" s="118">
        <f t="shared" si="8"/>
        <v>610215.1</v>
      </c>
    </row>
    <row r="552" spans="1:9" hidden="1" x14ac:dyDescent="0.35">
      <c r="A552" s="110">
        <v>1101737</v>
      </c>
      <c r="B552" s="111">
        <v>62585</v>
      </c>
      <c r="C552" s="111" t="s">
        <v>646</v>
      </c>
      <c r="D552" s="110" t="s">
        <v>615</v>
      </c>
      <c r="E552" s="111" t="s">
        <v>647</v>
      </c>
      <c r="F552" s="111" t="s">
        <v>652</v>
      </c>
      <c r="G552" s="113">
        <v>7789980</v>
      </c>
      <c r="H552" s="113">
        <v>6102151</v>
      </c>
      <c r="I552" s="118">
        <f t="shared" si="8"/>
        <v>610215.1</v>
      </c>
    </row>
    <row r="553" spans="1:9" hidden="1" x14ac:dyDescent="0.35">
      <c r="A553" s="110">
        <v>1101738</v>
      </c>
      <c r="B553" s="111">
        <v>62586</v>
      </c>
      <c r="C553" s="111" t="s">
        <v>646</v>
      </c>
      <c r="D553" s="110" t="s">
        <v>615</v>
      </c>
      <c r="E553" s="111" t="s">
        <v>647</v>
      </c>
      <c r="F553" s="111" t="s">
        <v>653</v>
      </c>
      <c r="G553" s="113">
        <v>7789980</v>
      </c>
      <c r="H553" s="113">
        <v>6102151</v>
      </c>
      <c r="I553" s="118">
        <f t="shared" si="8"/>
        <v>610215.1</v>
      </c>
    </row>
    <row r="554" spans="1:9" hidden="1" x14ac:dyDescent="0.35">
      <c r="A554" s="110">
        <v>1101578</v>
      </c>
      <c r="B554" s="111">
        <v>62593</v>
      </c>
      <c r="C554" s="111" t="s">
        <v>646</v>
      </c>
      <c r="D554" s="110" t="s">
        <v>615</v>
      </c>
      <c r="E554" s="111" t="s">
        <v>654</v>
      </c>
      <c r="F554" s="112"/>
      <c r="G554" s="113">
        <v>1349033</v>
      </c>
      <c r="H554" s="113">
        <v>1056742</v>
      </c>
      <c r="I554" s="118">
        <f t="shared" si="8"/>
        <v>105674.20000000001</v>
      </c>
    </row>
    <row r="555" spans="1:9" hidden="1" x14ac:dyDescent="0.35">
      <c r="A555" s="110">
        <v>1101568</v>
      </c>
      <c r="B555" s="111">
        <v>62592</v>
      </c>
      <c r="C555" s="111" t="s">
        <v>646</v>
      </c>
      <c r="D555" s="110" t="s">
        <v>615</v>
      </c>
      <c r="E555" s="111" t="s">
        <v>654</v>
      </c>
      <c r="F555" s="112"/>
      <c r="G555" s="113">
        <v>1349031</v>
      </c>
      <c r="H555" s="113">
        <v>1056740</v>
      </c>
      <c r="I555" s="118">
        <f t="shared" si="8"/>
        <v>105674</v>
      </c>
    </row>
    <row r="556" spans="1:9" hidden="1" x14ac:dyDescent="0.35">
      <c r="A556" s="110">
        <v>1101626</v>
      </c>
      <c r="B556" s="111">
        <v>62591</v>
      </c>
      <c r="C556" s="111" t="s">
        <v>646</v>
      </c>
      <c r="D556" s="110" t="s">
        <v>615</v>
      </c>
      <c r="E556" s="111" t="s">
        <v>654</v>
      </c>
      <c r="F556" s="112"/>
      <c r="G556" s="113">
        <v>1349031</v>
      </c>
      <c r="H556" s="113">
        <v>1056740</v>
      </c>
      <c r="I556" s="118">
        <f t="shared" si="8"/>
        <v>105674</v>
      </c>
    </row>
    <row r="557" spans="1:9" hidden="1" x14ac:dyDescent="0.35">
      <c r="A557" s="110">
        <v>1101567</v>
      </c>
      <c r="B557" s="111">
        <v>62590</v>
      </c>
      <c r="C557" s="111" t="s">
        <v>646</v>
      </c>
      <c r="D557" s="110" t="s">
        <v>615</v>
      </c>
      <c r="E557" s="111" t="s">
        <v>654</v>
      </c>
      <c r="F557" s="112"/>
      <c r="G557" s="113">
        <v>1349031</v>
      </c>
      <c r="H557" s="113">
        <v>1056740</v>
      </c>
      <c r="I557" s="118">
        <f t="shared" si="8"/>
        <v>105674</v>
      </c>
    </row>
    <row r="558" spans="1:9" hidden="1" x14ac:dyDescent="0.35">
      <c r="A558" s="110">
        <v>1101563</v>
      </c>
      <c r="B558" s="111">
        <v>62589</v>
      </c>
      <c r="C558" s="111" t="s">
        <v>646</v>
      </c>
      <c r="D558" s="110" t="s">
        <v>615</v>
      </c>
      <c r="E558" s="111" t="s">
        <v>654</v>
      </c>
      <c r="F558" s="112"/>
      <c r="G558" s="113">
        <v>1349031</v>
      </c>
      <c r="H558" s="113">
        <v>1056740</v>
      </c>
      <c r="I558" s="118">
        <f t="shared" si="8"/>
        <v>105674</v>
      </c>
    </row>
    <row r="559" spans="1:9" hidden="1" x14ac:dyDescent="0.35">
      <c r="A559" s="110">
        <v>1101561</v>
      </c>
      <c r="B559" s="111">
        <v>62588</v>
      </c>
      <c r="C559" s="111" t="s">
        <v>646</v>
      </c>
      <c r="D559" s="110" t="s">
        <v>615</v>
      </c>
      <c r="E559" s="111" t="s">
        <v>654</v>
      </c>
      <c r="F559" s="112"/>
      <c r="G559" s="113">
        <v>1349031</v>
      </c>
      <c r="H559" s="113">
        <v>1056740</v>
      </c>
      <c r="I559" s="118">
        <f t="shared" si="8"/>
        <v>105674</v>
      </c>
    </row>
    <row r="560" spans="1:9" hidden="1" x14ac:dyDescent="0.35">
      <c r="A560" s="110">
        <v>1101564</v>
      </c>
      <c r="B560" s="111">
        <v>62613</v>
      </c>
      <c r="C560" s="111" t="s">
        <v>617</v>
      </c>
      <c r="D560" s="110" t="s">
        <v>615</v>
      </c>
      <c r="E560" s="111" t="s">
        <v>655</v>
      </c>
      <c r="F560" s="112"/>
      <c r="G560" s="113">
        <v>1930825</v>
      </c>
      <c r="H560" s="113">
        <v>1319397</v>
      </c>
      <c r="I560" s="118">
        <f t="shared" si="8"/>
        <v>131939.70000000001</v>
      </c>
    </row>
    <row r="561" spans="1:9" hidden="1" x14ac:dyDescent="0.35">
      <c r="A561" s="110">
        <v>1101565</v>
      </c>
      <c r="B561" s="111">
        <v>62612</v>
      </c>
      <c r="C561" s="111" t="s">
        <v>617</v>
      </c>
      <c r="D561" s="110" t="s">
        <v>615</v>
      </c>
      <c r="E561" s="111" t="s">
        <v>655</v>
      </c>
      <c r="F561" s="112"/>
      <c r="G561" s="113">
        <v>1930825</v>
      </c>
      <c r="H561" s="113">
        <v>1319397</v>
      </c>
      <c r="I561" s="118">
        <f t="shared" si="8"/>
        <v>131939.70000000001</v>
      </c>
    </row>
    <row r="562" spans="1:9" hidden="1" x14ac:dyDescent="0.35">
      <c r="A562" s="110">
        <v>1101560</v>
      </c>
      <c r="B562" s="111">
        <v>62611</v>
      </c>
      <c r="C562" s="111" t="s">
        <v>617</v>
      </c>
      <c r="D562" s="110" t="s">
        <v>615</v>
      </c>
      <c r="E562" s="111" t="s">
        <v>655</v>
      </c>
      <c r="F562" s="112"/>
      <c r="G562" s="113">
        <v>1930825</v>
      </c>
      <c r="H562" s="113">
        <v>1319397</v>
      </c>
      <c r="I562" s="118">
        <f t="shared" si="8"/>
        <v>131939.70000000001</v>
      </c>
    </row>
    <row r="563" spans="1:9" hidden="1" x14ac:dyDescent="0.35">
      <c r="A563" s="110">
        <v>1101554</v>
      </c>
      <c r="B563" s="111">
        <v>62615</v>
      </c>
      <c r="C563" s="111" t="s">
        <v>617</v>
      </c>
      <c r="D563" s="110" t="s">
        <v>615</v>
      </c>
      <c r="E563" s="111" t="s">
        <v>655</v>
      </c>
      <c r="F563" s="112"/>
      <c r="G563" s="113">
        <v>1930825</v>
      </c>
      <c r="H563" s="113">
        <v>1319397</v>
      </c>
      <c r="I563" s="118">
        <f t="shared" si="8"/>
        <v>131939.70000000001</v>
      </c>
    </row>
    <row r="564" spans="1:9" hidden="1" x14ac:dyDescent="0.35">
      <c r="A564" s="110">
        <v>1101566</v>
      </c>
      <c r="B564" s="111">
        <v>62614</v>
      </c>
      <c r="C564" s="111" t="s">
        <v>617</v>
      </c>
      <c r="D564" s="110" t="s">
        <v>615</v>
      </c>
      <c r="E564" s="111" t="s">
        <v>655</v>
      </c>
      <c r="F564" s="112"/>
      <c r="G564" s="113">
        <v>1930825</v>
      </c>
      <c r="H564" s="113">
        <v>1319397</v>
      </c>
      <c r="I564" s="118">
        <f t="shared" si="8"/>
        <v>131939.70000000001</v>
      </c>
    </row>
    <row r="565" spans="1:9" hidden="1" x14ac:dyDescent="0.35">
      <c r="A565" s="110">
        <v>1101556</v>
      </c>
      <c r="B565" s="111">
        <v>62616</v>
      </c>
      <c r="C565" s="111" t="s">
        <v>617</v>
      </c>
      <c r="D565" s="110" t="s">
        <v>615</v>
      </c>
      <c r="E565" s="111" t="s">
        <v>655</v>
      </c>
      <c r="F565" s="112"/>
      <c r="G565" s="113">
        <v>1930825</v>
      </c>
      <c r="H565" s="113">
        <v>1319397</v>
      </c>
      <c r="I565" s="118">
        <f t="shared" si="8"/>
        <v>131939.70000000001</v>
      </c>
    </row>
    <row r="566" spans="1:9" hidden="1" x14ac:dyDescent="0.35">
      <c r="A566" s="110">
        <v>1101579</v>
      </c>
      <c r="B566" s="111">
        <v>62610</v>
      </c>
      <c r="C566" s="111" t="s">
        <v>617</v>
      </c>
      <c r="D566" s="110" t="s">
        <v>615</v>
      </c>
      <c r="E566" s="111" t="s">
        <v>655</v>
      </c>
      <c r="F566" s="112"/>
      <c r="G566" s="113">
        <v>1930825</v>
      </c>
      <c r="H566" s="113">
        <v>1319397</v>
      </c>
      <c r="I566" s="118">
        <f t="shared" si="8"/>
        <v>131939.70000000001</v>
      </c>
    </row>
    <row r="567" spans="1:9" hidden="1" x14ac:dyDescent="0.35">
      <c r="A567" s="110">
        <v>1101557</v>
      </c>
      <c r="B567" s="111"/>
      <c r="C567" s="111" t="s">
        <v>222</v>
      </c>
      <c r="D567" s="110" t="s">
        <v>656</v>
      </c>
      <c r="E567" s="111" t="s">
        <v>657</v>
      </c>
      <c r="F567" s="112"/>
      <c r="G567" s="113">
        <v>18037942</v>
      </c>
      <c r="H567" s="113">
        <v>16234148</v>
      </c>
      <c r="I567" s="118">
        <f t="shared" si="8"/>
        <v>1623414.8</v>
      </c>
    </row>
    <row r="568" spans="1:9" hidden="1" x14ac:dyDescent="0.35">
      <c r="A568" s="110">
        <v>1101623</v>
      </c>
      <c r="B568" s="111">
        <v>66435</v>
      </c>
      <c r="C568" s="111" t="s">
        <v>308</v>
      </c>
      <c r="D568" s="110" t="s">
        <v>656</v>
      </c>
      <c r="E568" s="111" t="s">
        <v>658</v>
      </c>
      <c r="F568" s="112"/>
      <c r="G568" s="113">
        <v>19205772</v>
      </c>
      <c r="H568" s="113">
        <v>15044521</v>
      </c>
      <c r="I568" s="118">
        <f t="shared" si="8"/>
        <v>1504452.1</v>
      </c>
    </row>
    <row r="569" spans="1:9" hidden="1" x14ac:dyDescent="0.35">
      <c r="A569" s="110">
        <v>1101624</v>
      </c>
      <c r="B569" s="111">
        <v>54273</v>
      </c>
      <c r="C569" s="111" t="s">
        <v>659</v>
      </c>
      <c r="D569" s="110" t="s">
        <v>656</v>
      </c>
      <c r="E569" s="111" t="s">
        <v>660</v>
      </c>
      <c r="F569" s="112"/>
      <c r="G569" s="113">
        <v>24869588</v>
      </c>
      <c r="H569" s="113">
        <v>5388410</v>
      </c>
      <c r="I569" s="118">
        <f t="shared" si="8"/>
        <v>538841</v>
      </c>
    </row>
    <row r="570" spans="1:9" hidden="1" x14ac:dyDescent="0.35">
      <c r="A570" s="110">
        <v>1101625</v>
      </c>
      <c r="B570" s="111"/>
      <c r="C570" s="111" t="s">
        <v>222</v>
      </c>
      <c r="D570" s="110" t="s">
        <v>656</v>
      </c>
      <c r="E570" s="111" t="s">
        <v>661</v>
      </c>
      <c r="F570" s="112"/>
      <c r="G570" s="113">
        <v>18037942</v>
      </c>
      <c r="H570" s="113">
        <v>16234148</v>
      </c>
      <c r="I570" s="118">
        <f t="shared" si="8"/>
        <v>1623414.8</v>
      </c>
    </row>
    <row r="571" spans="1:9" hidden="1" x14ac:dyDescent="0.35">
      <c r="A571" s="110">
        <v>1101728</v>
      </c>
      <c r="B571" s="111"/>
      <c r="C571" s="111" t="s">
        <v>170</v>
      </c>
      <c r="D571" s="110" t="s">
        <v>656</v>
      </c>
      <c r="E571" s="111" t="s">
        <v>662</v>
      </c>
      <c r="F571" s="112"/>
      <c r="G571" s="113">
        <v>1624000</v>
      </c>
      <c r="H571" s="113">
        <v>1434533</v>
      </c>
      <c r="I571" s="118">
        <f t="shared" si="8"/>
        <v>143453.30000000002</v>
      </c>
    </row>
    <row r="572" spans="1:9" hidden="1" x14ac:dyDescent="0.35">
      <c r="A572" s="110">
        <v>1101555</v>
      </c>
      <c r="B572" s="111"/>
      <c r="C572" s="111" t="s">
        <v>170</v>
      </c>
      <c r="D572" s="110" t="s">
        <v>656</v>
      </c>
      <c r="E572" s="111" t="s">
        <v>663</v>
      </c>
      <c r="F572" s="112"/>
      <c r="G572" s="113">
        <v>1781760</v>
      </c>
      <c r="H572" s="113">
        <v>1573888</v>
      </c>
      <c r="I572" s="118">
        <f t="shared" si="8"/>
        <v>157388.80000000002</v>
      </c>
    </row>
    <row r="573" spans="1:9" hidden="1" x14ac:dyDescent="0.35">
      <c r="A573" s="110">
        <v>1101708</v>
      </c>
      <c r="B573" s="111">
        <v>69289</v>
      </c>
      <c r="C573" s="111" t="s">
        <v>82</v>
      </c>
      <c r="D573" s="110" t="s">
        <v>656</v>
      </c>
      <c r="E573" s="111" t="s">
        <v>176</v>
      </c>
      <c r="F573" s="111" t="s">
        <v>664</v>
      </c>
      <c r="G573" s="113">
        <v>678600</v>
      </c>
      <c r="H573" s="113">
        <v>599430</v>
      </c>
      <c r="I573" s="118">
        <f t="shared" si="8"/>
        <v>59943</v>
      </c>
    </row>
    <row r="574" spans="1:9" hidden="1" x14ac:dyDescent="0.35">
      <c r="A574" s="110">
        <v>1101580</v>
      </c>
      <c r="B574" s="111">
        <v>61268</v>
      </c>
      <c r="C574" s="111" t="s">
        <v>665</v>
      </c>
      <c r="D574" s="110" t="s">
        <v>656</v>
      </c>
      <c r="E574" s="111" t="s">
        <v>666</v>
      </c>
      <c r="F574" s="111">
        <v>12749</v>
      </c>
      <c r="G574" s="113">
        <v>524320</v>
      </c>
      <c r="H574" s="113">
        <v>244683</v>
      </c>
      <c r="I574" s="118">
        <f t="shared" si="8"/>
        <v>24468.300000000003</v>
      </c>
    </row>
    <row r="575" spans="1:9" hidden="1" x14ac:dyDescent="0.35">
      <c r="A575" s="110">
        <v>1101707</v>
      </c>
      <c r="B575" s="111"/>
      <c r="C575" s="111" t="s">
        <v>89</v>
      </c>
      <c r="D575" s="110" t="s">
        <v>656</v>
      </c>
      <c r="E575" s="111" t="s">
        <v>667</v>
      </c>
      <c r="F575" s="112"/>
      <c r="G575" s="113">
        <v>986000</v>
      </c>
      <c r="H575" s="113">
        <v>903833</v>
      </c>
      <c r="I575" s="118">
        <f t="shared" si="8"/>
        <v>90383.3</v>
      </c>
    </row>
    <row r="576" spans="1:9" hidden="1" x14ac:dyDescent="0.35">
      <c r="A576" s="110">
        <v>1101731</v>
      </c>
      <c r="B576" s="111">
        <v>66433</v>
      </c>
      <c r="C576" s="111" t="s">
        <v>308</v>
      </c>
      <c r="D576" s="110" t="s">
        <v>656</v>
      </c>
      <c r="E576" s="111" t="s">
        <v>668</v>
      </c>
      <c r="F576" s="111">
        <v>450772</v>
      </c>
      <c r="G576" s="113">
        <v>12799556</v>
      </c>
      <c r="H576" s="113">
        <v>10026319</v>
      </c>
      <c r="I576" s="118">
        <f t="shared" si="8"/>
        <v>1002631.9</v>
      </c>
    </row>
    <row r="577" spans="1:9" hidden="1" x14ac:dyDescent="0.35">
      <c r="A577" s="110">
        <v>1101553</v>
      </c>
      <c r="B577" s="111">
        <v>69298</v>
      </c>
      <c r="C577" s="111" t="s">
        <v>646</v>
      </c>
      <c r="D577" s="110" t="s">
        <v>656</v>
      </c>
      <c r="E577" s="111" t="s">
        <v>669</v>
      </c>
      <c r="F577" s="111">
        <v>1406057</v>
      </c>
      <c r="G577" s="113">
        <v>29963960</v>
      </c>
      <c r="H577" s="113">
        <v>23471769</v>
      </c>
      <c r="I577" s="118">
        <f t="shared" si="8"/>
        <v>2347176.9</v>
      </c>
    </row>
    <row r="578" spans="1:9" hidden="1" x14ac:dyDescent="0.35">
      <c r="A578" s="110">
        <v>1101730</v>
      </c>
      <c r="B578" s="111">
        <v>69287</v>
      </c>
      <c r="C578" s="111" t="s">
        <v>141</v>
      </c>
      <c r="D578" s="110" t="s">
        <v>656</v>
      </c>
      <c r="E578" s="111" t="s">
        <v>670</v>
      </c>
      <c r="F578" s="114">
        <v>240820000000</v>
      </c>
      <c r="G578" s="113">
        <v>16008000</v>
      </c>
      <c r="H578" s="113">
        <v>14140400</v>
      </c>
      <c r="I578" s="118">
        <f t="shared" ref="I578:I641" si="9">+H578*0.1</f>
        <v>1414040</v>
      </c>
    </row>
    <row r="579" spans="1:9" x14ac:dyDescent="0.35">
      <c r="A579" s="110">
        <v>1101588</v>
      </c>
      <c r="B579" s="111">
        <v>52803</v>
      </c>
      <c r="C579" s="111" t="s">
        <v>671</v>
      </c>
      <c r="D579" s="110" t="s">
        <v>672</v>
      </c>
      <c r="E579" s="111" t="s">
        <v>673</v>
      </c>
      <c r="F579" s="111">
        <v>111026010</v>
      </c>
      <c r="G579" s="113">
        <v>1392000</v>
      </c>
      <c r="H579" s="113">
        <v>208800</v>
      </c>
      <c r="I579" s="118">
        <f t="shared" si="9"/>
        <v>20880</v>
      </c>
    </row>
    <row r="580" spans="1:9" x14ac:dyDescent="0.35">
      <c r="A580" s="110">
        <v>1101729</v>
      </c>
      <c r="B580" s="111">
        <v>52805</v>
      </c>
      <c r="C580" s="111" t="s">
        <v>671</v>
      </c>
      <c r="D580" s="110" t="s">
        <v>672</v>
      </c>
      <c r="E580" s="111" t="s">
        <v>674</v>
      </c>
      <c r="F580" s="111">
        <v>11026001</v>
      </c>
      <c r="G580" s="113">
        <v>3944000</v>
      </c>
      <c r="H580" s="113">
        <v>591600</v>
      </c>
      <c r="I580" s="118">
        <f t="shared" si="9"/>
        <v>59160</v>
      </c>
    </row>
    <row r="581" spans="1:9" x14ac:dyDescent="0.35">
      <c r="A581" s="110">
        <v>1101706</v>
      </c>
      <c r="B581" s="111">
        <v>55818</v>
      </c>
      <c r="C581" s="111" t="s">
        <v>675</v>
      </c>
      <c r="D581" s="110" t="s">
        <v>672</v>
      </c>
      <c r="E581" s="111" t="s">
        <v>676</v>
      </c>
      <c r="F581" s="114">
        <v>1254060000000</v>
      </c>
      <c r="G581" s="113">
        <v>1216965</v>
      </c>
      <c r="H581" s="113">
        <v>0</v>
      </c>
      <c r="I581" s="118">
        <f t="shared" si="9"/>
        <v>0</v>
      </c>
    </row>
    <row r="582" spans="1:9" x14ac:dyDescent="0.35">
      <c r="A582" s="110">
        <v>1101705</v>
      </c>
      <c r="B582" s="111">
        <v>32529</v>
      </c>
      <c r="C582" s="111" t="s">
        <v>677</v>
      </c>
      <c r="D582" s="110" t="s">
        <v>672</v>
      </c>
      <c r="E582" s="111" t="s">
        <v>678</v>
      </c>
      <c r="F582" s="111">
        <v>223204</v>
      </c>
      <c r="G582" s="113">
        <v>31904553</v>
      </c>
      <c r="H582" s="113">
        <v>0</v>
      </c>
      <c r="I582" s="118">
        <f t="shared" si="9"/>
        <v>0</v>
      </c>
    </row>
    <row r="583" spans="1:9" x14ac:dyDescent="0.35">
      <c r="A583" s="110">
        <v>1101704</v>
      </c>
      <c r="B583" s="111">
        <v>28913</v>
      </c>
      <c r="C583" s="111" t="s">
        <v>132</v>
      </c>
      <c r="D583" s="110" t="s">
        <v>672</v>
      </c>
      <c r="E583" s="111" t="s">
        <v>678</v>
      </c>
      <c r="F583" s="112"/>
      <c r="G583" s="113">
        <v>34552920</v>
      </c>
      <c r="H583" s="113">
        <v>0</v>
      </c>
      <c r="I583" s="118">
        <f t="shared" si="9"/>
        <v>0</v>
      </c>
    </row>
    <row r="584" spans="1:9" x14ac:dyDescent="0.35">
      <c r="A584" s="110">
        <v>1101589</v>
      </c>
      <c r="B584" s="111">
        <v>58856</v>
      </c>
      <c r="C584" s="111" t="s">
        <v>679</v>
      </c>
      <c r="D584" s="110" t="s">
        <v>672</v>
      </c>
      <c r="E584" s="111" t="s">
        <v>680</v>
      </c>
      <c r="F584" s="111">
        <v>364503</v>
      </c>
      <c r="G584" s="113">
        <v>3456800</v>
      </c>
      <c r="H584" s="113">
        <v>1382720</v>
      </c>
      <c r="I584" s="118">
        <f t="shared" si="9"/>
        <v>138272</v>
      </c>
    </row>
    <row r="585" spans="1:9" x14ac:dyDescent="0.35">
      <c r="A585" s="110">
        <v>1101590</v>
      </c>
      <c r="B585" s="111">
        <v>27956</v>
      </c>
      <c r="C585" s="111" t="s">
        <v>681</v>
      </c>
      <c r="D585" s="110" t="s">
        <v>672</v>
      </c>
      <c r="E585" s="111" t="s">
        <v>682</v>
      </c>
      <c r="F585" s="111">
        <v>940509</v>
      </c>
      <c r="G585" s="113">
        <v>2224003</v>
      </c>
      <c r="H585" s="113">
        <v>0</v>
      </c>
      <c r="I585" s="118">
        <f t="shared" si="9"/>
        <v>0</v>
      </c>
    </row>
    <row r="586" spans="1:9" x14ac:dyDescent="0.35">
      <c r="A586" s="110">
        <v>1101703</v>
      </c>
      <c r="B586" s="111">
        <v>32621</v>
      </c>
      <c r="C586" s="111" t="s">
        <v>683</v>
      </c>
      <c r="D586" s="110" t="s">
        <v>672</v>
      </c>
      <c r="E586" s="111" t="s">
        <v>684</v>
      </c>
      <c r="F586" s="111">
        <v>51247890</v>
      </c>
      <c r="G586" s="113">
        <v>25655424</v>
      </c>
      <c r="H586" s="113">
        <v>0</v>
      </c>
      <c r="I586" s="118">
        <f t="shared" si="9"/>
        <v>0</v>
      </c>
    </row>
    <row r="587" spans="1:9" x14ac:dyDescent="0.35">
      <c r="A587" s="110">
        <v>1101702</v>
      </c>
      <c r="B587" s="111">
        <v>32527</v>
      </c>
      <c r="C587" s="111" t="s">
        <v>685</v>
      </c>
      <c r="D587" s="110" t="s">
        <v>672</v>
      </c>
      <c r="E587" s="111" t="s">
        <v>686</v>
      </c>
      <c r="F587" s="111" t="s">
        <v>687</v>
      </c>
      <c r="G587" s="113">
        <v>16006215</v>
      </c>
      <c r="H587" s="113">
        <v>0</v>
      </c>
      <c r="I587" s="118">
        <f t="shared" si="9"/>
        <v>0</v>
      </c>
    </row>
    <row r="588" spans="1:9" x14ac:dyDescent="0.35">
      <c r="A588" s="110">
        <v>1101591</v>
      </c>
      <c r="B588" s="111">
        <v>36245</v>
      </c>
      <c r="C588" s="111" t="s">
        <v>450</v>
      </c>
      <c r="D588" s="110" t="s">
        <v>672</v>
      </c>
      <c r="E588" s="111" t="s">
        <v>688</v>
      </c>
      <c r="F588" s="112"/>
      <c r="G588" s="113">
        <v>1807916</v>
      </c>
      <c r="H588" s="113">
        <v>0</v>
      </c>
      <c r="I588" s="118">
        <f t="shared" si="9"/>
        <v>0</v>
      </c>
    </row>
    <row r="589" spans="1:9" x14ac:dyDescent="0.35">
      <c r="A589" s="110">
        <v>1101592</v>
      </c>
      <c r="B589" s="111">
        <v>36246</v>
      </c>
      <c r="C589" s="111" t="s">
        <v>450</v>
      </c>
      <c r="D589" s="110" t="s">
        <v>672</v>
      </c>
      <c r="E589" s="111" t="s">
        <v>688</v>
      </c>
      <c r="F589" s="112"/>
      <c r="G589" s="113">
        <v>1807916</v>
      </c>
      <c r="H589" s="113">
        <v>0</v>
      </c>
      <c r="I589" s="118">
        <f t="shared" si="9"/>
        <v>0</v>
      </c>
    </row>
    <row r="590" spans="1:9" x14ac:dyDescent="0.35">
      <c r="A590" s="110">
        <v>1101733</v>
      </c>
      <c r="B590" s="111">
        <v>42783</v>
      </c>
      <c r="C590" s="111" t="s">
        <v>689</v>
      </c>
      <c r="D590" s="110" t="s">
        <v>672</v>
      </c>
      <c r="E590" s="111" t="s">
        <v>690</v>
      </c>
      <c r="F590" s="112"/>
      <c r="G590" s="113">
        <v>1798348</v>
      </c>
      <c r="H590" s="113">
        <v>0</v>
      </c>
      <c r="I590" s="118">
        <f t="shared" si="9"/>
        <v>0</v>
      </c>
    </row>
    <row r="591" spans="1:9" x14ac:dyDescent="0.35">
      <c r="A591" s="110">
        <v>1101732</v>
      </c>
      <c r="B591" s="111">
        <v>49989</v>
      </c>
      <c r="C591" s="111" t="s">
        <v>691</v>
      </c>
      <c r="D591" s="110" t="s">
        <v>672</v>
      </c>
      <c r="E591" s="111" t="s">
        <v>692</v>
      </c>
      <c r="F591" s="111">
        <v>230088</v>
      </c>
      <c r="G591" s="113">
        <v>18780400</v>
      </c>
      <c r="H591" s="113">
        <v>0</v>
      </c>
      <c r="I591" s="118">
        <f t="shared" si="9"/>
        <v>0</v>
      </c>
    </row>
    <row r="592" spans="1:9" x14ac:dyDescent="0.35">
      <c r="A592" s="110">
        <v>1101739</v>
      </c>
      <c r="B592" s="111">
        <v>32507</v>
      </c>
      <c r="C592" s="111" t="s">
        <v>693</v>
      </c>
      <c r="D592" s="110" t="s">
        <v>672</v>
      </c>
      <c r="E592" s="111" t="s">
        <v>694</v>
      </c>
      <c r="F592" s="111">
        <v>40496211</v>
      </c>
      <c r="G592" s="113">
        <v>20612757</v>
      </c>
      <c r="H592" s="113">
        <v>0</v>
      </c>
      <c r="I592" s="118">
        <f t="shared" si="9"/>
        <v>0</v>
      </c>
    </row>
    <row r="593" spans="1:9" x14ac:dyDescent="0.35">
      <c r="A593" s="110">
        <v>1101736</v>
      </c>
      <c r="B593" s="111">
        <v>55819</v>
      </c>
      <c r="C593" s="111" t="s">
        <v>549</v>
      </c>
      <c r="D593" s="110" t="s">
        <v>672</v>
      </c>
      <c r="E593" s="111" t="s">
        <v>695</v>
      </c>
      <c r="F593" s="112"/>
      <c r="G593" s="113">
        <v>16472000</v>
      </c>
      <c r="H593" s="113">
        <v>1921733</v>
      </c>
      <c r="I593" s="118">
        <f t="shared" si="9"/>
        <v>192173.30000000002</v>
      </c>
    </row>
    <row r="594" spans="1:9" x14ac:dyDescent="0.35">
      <c r="A594" s="110">
        <v>1101740</v>
      </c>
      <c r="B594" s="111">
        <v>27957</v>
      </c>
      <c r="C594" s="111" t="s">
        <v>681</v>
      </c>
      <c r="D594" s="110" t="s">
        <v>672</v>
      </c>
      <c r="E594" s="111" t="s">
        <v>696</v>
      </c>
      <c r="F594" s="111" t="s">
        <v>697</v>
      </c>
      <c r="G594" s="113">
        <v>1328177</v>
      </c>
      <c r="H594" s="113">
        <v>0</v>
      </c>
      <c r="I594" s="118">
        <f t="shared" si="9"/>
        <v>0</v>
      </c>
    </row>
    <row r="595" spans="1:9" x14ac:dyDescent="0.35">
      <c r="A595" s="110">
        <v>1101594</v>
      </c>
      <c r="B595" s="111">
        <v>32506</v>
      </c>
      <c r="C595" s="111" t="s">
        <v>698</v>
      </c>
      <c r="D595" s="110" t="s">
        <v>672</v>
      </c>
      <c r="E595" s="111" t="s">
        <v>699</v>
      </c>
      <c r="F595" s="111">
        <v>8378044</v>
      </c>
      <c r="G595" s="113">
        <v>853917</v>
      </c>
      <c r="H595" s="113">
        <v>0</v>
      </c>
      <c r="I595" s="118">
        <f t="shared" si="9"/>
        <v>0</v>
      </c>
    </row>
    <row r="596" spans="1:9" x14ac:dyDescent="0.35">
      <c r="A596" s="110">
        <v>1101741</v>
      </c>
      <c r="B596" s="111">
        <v>61102</v>
      </c>
      <c r="C596" s="111" t="s">
        <v>700</v>
      </c>
      <c r="D596" s="110" t="s">
        <v>672</v>
      </c>
      <c r="E596" s="111" t="s">
        <v>701</v>
      </c>
      <c r="F596" s="112"/>
      <c r="G596" s="113">
        <v>8796327</v>
      </c>
      <c r="H596" s="113">
        <v>5131191</v>
      </c>
      <c r="I596" s="118">
        <f t="shared" si="9"/>
        <v>513119.10000000003</v>
      </c>
    </row>
    <row r="597" spans="1:9" x14ac:dyDescent="0.35">
      <c r="A597" s="110">
        <v>1101742</v>
      </c>
      <c r="B597" s="111">
        <v>27949</v>
      </c>
      <c r="C597" s="111" t="s">
        <v>346</v>
      </c>
      <c r="D597" s="110" t="s">
        <v>672</v>
      </c>
      <c r="E597" s="111" t="s">
        <v>702</v>
      </c>
      <c r="F597" s="111">
        <v>660063</v>
      </c>
      <c r="G597" s="113">
        <v>29097</v>
      </c>
      <c r="H597" s="113">
        <v>0</v>
      </c>
      <c r="I597" s="118">
        <f t="shared" si="9"/>
        <v>0</v>
      </c>
    </row>
    <row r="598" spans="1:9" x14ac:dyDescent="0.35">
      <c r="A598" s="110">
        <v>1101743</v>
      </c>
      <c r="B598" s="111">
        <v>27950</v>
      </c>
      <c r="C598" s="111" t="s">
        <v>346</v>
      </c>
      <c r="D598" s="110" t="s">
        <v>672</v>
      </c>
      <c r="E598" s="111" t="s">
        <v>702</v>
      </c>
      <c r="F598" s="111">
        <v>660270</v>
      </c>
      <c r="G598" s="113">
        <v>29097</v>
      </c>
      <c r="H598" s="113">
        <v>0</v>
      </c>
      <c r="I598" s="118">
        <f t="shared" si="9"/>
        <v>0</v>
      </c>
    </row>
    <row r="599" spans="1:9" x14ac:dyDescent="0.35">
      <c r="A599" s="110">
        <v>1101734</v>
      </c>
      <c r="B599" s="111">
        <v>27943</v>
      </c>
      <c r="C599" s="111" t="s">
        <v>346</v>
      </c>
      <c r="D599" s="110" t="s">
        <v>672</v>
      </c>
      <c r="E599" s="111" t="s">
        <v>702</v>
      </c>
      <c r="F599" s="111">
        <v>66087</v>
      </c>
      <c r="G599" s="113">
        <v>29097</v>
      </c>
      <c r="H599" s="113">
        <v>0</v>
      </c>
      <c r="I599" s="118">
        <f t="shared" si="9"/>
        <v>0</v>
      </c>
    </row>
    <row r="600" spans="1:9" x14ac:dyDescent="0.35">
      <c r="A600" s="110">
        <v>1101697</v>
      </c>
      <c r="B600" s="111">
        <v>27944</v>
      </c>
      <c r="C600" s="111" t="s">
        <v>346</v>
      </c>
      <c r="D600" s="110" t="s">
        <v>672</v>
      </c>
      <c r="E600" s="111" t="s">
        <v>702</v>
      </c>
      <c r="F600" s="111">
        <v>660271</v>
      </c>
      <c r="G600" s="113">
        <v>29097</v>
      </c>
      <c r="H600" s="113">
        <v>0</v>
      </c>
      <c r="I600" s="118">
        <f t="shared" si="9"/>
        <v>0</v>
      </c>
    </row>
    <row r="601" spans="1:9" x14ac:dyDescent="0.35">
      <c r="A601" s="110">
        <v>1101698</v>
      </c>
      <c r="B601" s="111">
        <v>27946</v>
      </c>
      <c r="C601" s="111" t="s">
        <v>346</v>
      </c>
      <c r="D601" s="110" t="s">
        <v>672</v>
      </c>
      <c r="E601" s="111" t="s">
        <v>702</v>
      </c>
      <c r="F601" s="111">
        <v>660082</v>
      </c>
      <c r="G601" s="113">
        <v>29097</v>
      </c>
      <c r="H601" s="113">
        <v>0</v>
      </c>
      <c r="I601" s="118">
        <f t="shared" si="9"/>
        <v>0</v>
      </c>
    </row>
    <row r="602" spans="1:9" x14ac:dyDescent="0.35">
      <c r="A602" s="110">
        <v>1101699</v>
      </c>
      <c r="B602" s="111">
        <v>27952</v>
      </c>
      <c r="C602" s="111" t="s">
        <v>346</v>
      </c>
      <c r="D602" s="110" t="s">
        <v>672</v>
      </c>
      <c r="E602" s="111" t="s">
        <v>702</v>
      </c>
      <c r="F602" s="111">
        <v>660275</v>
      </c>
      <c r="G602" s="113">
        <v>29097</v>
      </c>
      <c r="H602" s="113">
        <v>0</v>
      </c>
      <c r="I602" s="118">
        <f t="shared" si="9"/>
        <v>0</v>
      </c>
    </row>
    <row r="603" spans="1:9" x14ac:dyDescent="0.35">
      <c r="A603" s="110">
        <v>1101700</v>
      </c>
      <c r="B603" s="111">
        <v>27942</v>
      </c>
      <c r="C603" s="111" t="s">
        <v>346</v>
      </c>
      <c r="D603" s="110" t="s">
        <v>672</v>
      </c>
      <c r="E603" s="111" t="s">
        <v>702</v>
      </c>
      <c r="F603" s="111">
        <v>660276</v>
      </c>
      <c r="G603" s="113">
        <v>29097</v>
      </c>
      <c r="H603" s="113">
        <v>0</v>
      </c>
      <c r="I603" s="118">
        <f t="shared" si="9"/>
        <v>0</v>
      </c>
    </row>
    <row r="604" spans="1:9" x14ac:dyDescent="0.35">
      <c r="A604" s="110">
        <v>1101735</v>
      </c>
      <c r="B604" s="111">
        <v>27951</v>
      </c>
      <c r="C604" s="111" t="s">
        <v>346</v>
      </c>
      <c r="D604" s="110" t="s">
        <v>672</v>
      </c>
      <c r="E604" s="111" t="s">
        <v>703</v>
      </c>
      <c r="F604" s="111">
        <v>660084</v>
      </c>
      <c r="G604" s="113">
        <v>29097</v>
      </c>
      <c r="H604" s="113">
        <v>0</v>
      </c>
      <c r="I604" s="118">
        <f t="shared" si="9"/>
        <v>0</v>
      </c>
    </row>
    <row r="605" spans="1:9" x14ac:dyDescent="0.35">
      <c r="A605" s="110">
        <v>1101701</v>
      </c>
      <c r="B605" s="111">
        <v>27945</v>
      </c>
      <c r="C605" s="111" t="s">
        <v>194</v>
      </c>
      <c r="D605" s="110" t="s">
        <v>672</v>
      </c>
      <c r="E605" s="111" t="s">
        <v>704</v>
      </c>
      <c r="F605" s="112"/>
      <c r="G605" s="113">
        <v>0</v>
      </c>
      <c r="H605" s="113">
        <v>0</v>
      </c>
      <c r="I605" s="118">
        <f t="shared" si="9"/>
        <v>0</v>
      </c>
    </row>
    <row r="606" spans="1:9" x14ac:dyDescent="0.35">
      <c r="A606" s="110">
        <v>1101593</v>
      </c>
      <c r="B606" s="111">
        <v>27940</v>
      </c>
      <c r="C606" s="111" t="s">
        <v>346</v>
      </c>
      <c r="D606" s="110" t="s">
        <v>672</v>
      </c>
      <c r="E606" s="111" t="s">
        <v>705</v>
      </c>
      <c r="F606" s="112"/>
      <c r="G606" s="113">
        <v>12654</v>
      </c>
      <c r="H606" s="113">
        <v>0</v>
      </c>
      <c r="I606" s="118">
        <f t="shared" si="9"/>
        <v>0</v>
      </c>
    </row>
    <row r="607" spans="1:9" x14ac:dyDescent="0.35">
      <c r="A607" s="110">
        <v>1101842</v>
      </c>
      <c r="B607" s="111">
        <v>36247</v>
      </c>
      <c r="C607" s="111" t="s">
        <v>551</v>
      </c>
      <c r="D607" s="110" t="s">
        <v>672</v>
      </c>
      <c r="E607" s="111" t="s">
        <v>706</v>
      </c>
      <c r="F607" s="111" t="s">
        <v>452</v>
      </c>
      <c r="G607" s="113">
        <v>5357054</v>
      </c>
      <c r="H607" s="113">
        <v>0</v>
      </c>
      <c r="I607" s="118">
        <f t="shared" si="9"/>
        <v>0</v>
      </c>
    </row>
    <row r="608" spans="1:9" x14ac:dyDescent="0.35">
      <c r="A608" s="110">
        <v>1101809</v>
      </c>
      <c r="B608" s="111">
        <v>32523</v>
      </c>
      <c r="C608" s="111" t="s">
        <v>707</v>
      </c>
      <c r="D608" s="110" t="s">
        <v>672</v>
      </c>
      <c r="E608" s="111" t="s">
        <v>708</v>
      </c>
      <c r="F608" s="112"/>
      <c r="G608" s="113">
        <v>4333054</v>
      </c>
      <c r="H608" s="113">
        <v>0</v>
      </c>
      <c r="I608" s="118">
        <f t="shared" si="9"/>
        <v>0</v>
      </c>
    </row>
    <row r="609" spans="1:9" x14ac:dyDescent="0.35">
      <c r="A609" s="110">
        <v>1101841</v>
      </c>
      <c r="B609" s="111">
        <v>32528</v>
      </c>
      <c r="C609" s="111" t="s">
        <v>346</v>
      </c>
      <c r="D609" s="110" t="s">
        <v>672</v>
      </c>
      <c r="E609" s="111" t="s">
        <v>709</v>
      </c>
      <c r="F609" s="112"/>
      <c r="G609" s="113">
        <v>419959</v>
      </c>
      <c r="H609" s="113">
        <v>0</v>
      </c>
      <c r="I609" s="118">
        <f t="shared" si="9"/>
        <v>0</v>
      </c>
    </row>
    <row r="610" spans="1:9" x14ac:dyDescent="0.35">
      <c r="A610" s="110">
        <v>1101664</v>
      </c>
      <c r="B610" s="111">
        <v>54052</v>
      </c>
      <c r="C610" s="111" t="s">
        <v>710</v>
      </c>
      <c r="D610" s="110" t="s">
        <v>672</v>
      </c>
      <c r="E610" s="111" t="s">
        <v>711</v>
      </c>
      <c r="F610" s="112"/>
      <c r="G610" s="113">
        <v>151200</v>
      </c>
      <c r="H610" s="113">
        <v>0</v>
      </c>
      <c r="I610" s="118">
        <f t="shared" si="9"/>
        <v>0</v>
      </c>
    </row>
    <row r="611" spans="1:9" x14ac:dyDescent="0.35">
      <c r="A611" s="110">
        <v>1101812</v>
      </c>
      <c r="B611" s="111">
        <v>51545</v>
      </c>
      <c r="C611" s="111" t="s">
        <v>310</v>
      </c>
      <c r="D611" s="110" t="s">
        <v>672</v>
      </c>
      <c r="E611" s="111" t="s">
        <v>712</v>
      </c>
      <c r="F611" s="111" t="s">
        <v>713</v>
      </c>
      <c r="G611" s="113">
        <v>15312000</v>
      </c>
      <c r="H611" s="113">
        <v>0</v>
      </c>
      <c r="I611" s="118">
        <f t="shared" si="9"/>
        <v>0</v>
      </c>
    </row>
    <row r="612" spans="1:9" x14ac:dyDescent="0.35">
      <c r="A612" s="110">
        <v>1101668</v>
      </c>
      <c r="B612" s="111">
        <v>32524</v>
      </c>
      <c r="C612" s="111" t="s">
        <v>75</v>
      </c>
      <c r="D612" s="110" t="s">
        <v>672</v>
      </c>
      <c r="E612" s="111" t="s">
        <v>714</v>
      </c>
      <c r="F612" s="111" t="s">
        <v>715</v>
      </c>
      <c r="G612" s="113">
        <v>14570599</v>
      </c>
      <c r="H612" s="113">
        <v>0</v>
      </c>
      <c r="I612" s="118">
        <f t="shared" si="9"/>
        <v>0</v>
      </c>
    </row>
    <row r="613" spans="1:9" x14ac:dyDescent="0.35">
      <c r="A613" s="110">
        <v>1101811</v>
      </c>
      <c r="B613" s="111">
        <v>58854</v>
      </c>
      <c r="C613" s="111" t="s">
        <v>716</v>
      </c>
      <c r="D613" s="110" t="s">
        <v>672</v>
      </c>
      <c r="E613" s="111" t="s">
        <v>717</v>
      </c>
      <c r="F613" s="112"/>
      <c r="G613" s="113">
        <v>2250400</v>
      </c>
      <c r="H613" s="113">
        <v>1050187</v>
      </c>
      <c r="I613" s="118">
        <f t="shared" si="9"/>
        <v>105018.70000000001</v>
      </c>
    </row>
    <row r="614" spans="1:9" x14ac:dyDescent="0.35">
      <c r="A614" s="110">
        <v>1101810</v>
      </c>
      <c r="B614" s="111">
        <v>56453</v>
      </c>
      <c r="C614" s="111" t="s">
        <v>718</v>
      </c>
      <c r="D614" s="110" t="s">
        <v>672</v>
      </c>
      <c r="E614" s="111" t="s">
        <v>719</v>
      </c>
      <c r="F614" s="111">
        <v>848110079</v>
      </c>
      <c r="G614" s="113">
        <v>528032</v>
      </c>
      <c r="H614" s="113">
        <v>44004</v>
      </c>
      <c r="I614" s="118">
        <f t="shared" si="9"/>
        <v>4400.4000000000005</v>
      </c>
    </row>
    <row r="615" spans="1:9" x14ac:dyDescent="0.35">
      <c r="A615" s="110">
        <v>1101608</v>
      </c>
      <c r="B615" s="111">
        <v>27964</v>
      </c>
      <c r="C615" s="111" t="s">
        <v>194</v>
      </c>
      <c r="D615" s="110" t="s">
        <v>672</v>
      </c>
      <c r="E615" s="111" t="s">
        <v>720</v>
      </c>
      <c r="F615" s="111" t="s">
        <v>721</v>
      </c>
      <c r="G615" s="113">
        <v>80000</v>
      </c>
      <c r="H615" s="113">
        <v>0</v>
      </c>
      <c r="I615" s="118">
        <f t="shared" si="9"/>
        <v>0</v>
      </c>
    </row>
    <row r="616" spans="1:9" x14ac:dyDescent="0.35">
      <c r="A616" s="110">
        <v>1101011</v>
      </c>
      <c r="B616" s="111">
        <v>56452</v>
      </c>
      <c r="C616" s="111" t="s">
        <v>718</v>
      </c>
      <c r="D616" s="110" t="s">
        <v>672</v>
      </c>
      <c r="E616" s="111" t="s">
        <v>722</v>
      </c>
      <c r="F616" s="111">
        <v>848130082</v>
      </c>
      <c r="G616" s="113">
        <v>463072</v>
      </c>
      <c r="H616" s="113">
        <v>38591</v>
      </c>
      <c r="I616" s="118">
        <f t="shared" si="9"/>
        <v>3859.1000000000004</v>
      </c>
    </row>
    <row r="617" spans="1:9" x14ac:dyDescent="0.35">
      <c r="A617" s="110">
        <v>1101815</v>
      </c>
      <c r="B617" s="111">
        <v>27962</v>
      </c>
      <c r="C617" s="111" t="s">
        <v>203</v>
      </c>
      <c r="D617" s="110" t="s">
        <v>672</v>
      </c>
      <c r="E617" s="111" t="s">
        <v>723</v>
      </c>
      <c r="F617" s="111" t="s">
        <v>724</v>
      </c>
      <c r="G617" s="113">
        <v>523415</v>
      </c>
      <c r="H617" s="113">
        <v>0</v>
      </c>
      <c r="I617" s="118">
        <f t="shared" si="9"/>
        <v>0</v>
      </c>
    </row>
    <row r="618" spans="1:9" x14ac:dyDescent="0.35">
      <c r="A618" s="110">
        <v>1100765</v>
      </c>
      <c r="B618" s="111">
        <v>25078</v>
      </c>
      <c r="C618" s="111" t="s">
        <v>203</v>
      </c>
      <c r="D618" s="110" t="s">
        <v>672</v>
      </c>
      <c r="E618" s="111" t="s">
        <v>204</v>
      </c>
      <c r="F618" s="111" t="s">
        <v>725</v>
      </c>
      <c r="G618" s="113">
        <v>523415</v>
      </c>
      <c r="H618" s="113">
        <v>0</v>
      </c>
      <c r="I618" s="118">
        <f t="shared" si="9"/>
        <v>0</v>
      </c>
    </row>
    <row r="619" spans="1:9" x14ac:dyDescent="0.35">
      <c r="A619" s="110">
        <v>1100693</v>
      </c>
      <c r="B619" s="111">
        <v>27958</v>
      </c>
      <c r="C619" s="111" t="s">
        <v>210</v>
      </c>
      <c r="D619" s="110" t="s">
        <v>672</v>
      </c>
      <c r="E619" s="111" t="s">
        <v>726</v>
      </c>
      <c r="F619" s="112"/>
      <c r="G619" s="113">
        <v>614487</v>
      </c>
      <c r="H619" s="113">
        <v>0</v>
      </c>
      <c r="I619" s="118">
        <f t="shared" si="9"/>
        <v>0</v>
      </c>
    </row>
    <row r="620" spans="1:9" x14ac:dyDescent="0.35">
      <c r="A620" s="110">
        <v>1100502</v>
      </c>
      <c r="B620" s="111">
        <v>27965</v>
      </c>
      <c r="C620" s="111" t="s">
        <v>91</v>
      </c>
      <c r="D620" s="110" t="s">
        <v>672</v>
      </c>
      <c r="E620" s="111" t="s">
        <v>727</v>
      </c>
      <c r="F620" s="111" t="s">
        <v>728</v>
      </c>
      <c r="G620" s="113">
        <v>1559523</v>
      </c>
      <c r="H620" s="113">
        <v>0</v>
      </c>
      <c r="I620" s="118">
        <f t="shared" si="9"/>
        <v>0</v>
      </c>
    </row>
    <row r="621" spans="1:9" x14ac:dyDescent="0.35">
      <c r="A621" s="110">
        <v>18325</v>
      </c>
      <c r="B621" s="111">
        <v>27963</v>
      </c>
      <c r="C621" s="111" t="s">
        <v>200</v>
      </c>
      <c r="D621" s="110" t="s">
        <v>672</v>
      </c>
      <c r="E621" s="111" t="s">
        <v>729</v>
      </c>
      <c r="F621" s="111" t="s">
        <v>730</v>
      </c>
      <c r="G621" s="113">
        <v>387465</v>
      </c>
      <c r="H621" s="113">
        <v>0</v>
      </c>
      <c r="I621" s="118">
        <f t="shared" si="9"/>
        <v>0</v>
      </c>
    </row>
    <row r="622" spans="1:9" x14ac:dyDescent="0.35">
      <c r="A622" s="110">
        <v>1100692</v>
      </c>
      <c r="B622" s="111">
        <v>32503</v>
      </c>
      <c r="C622" s="111" t="s">
        <v>194</v>
      </c>
      <c r="D622" s="110" t="s">
        <v>672</v>
      </c>
      <c r="E622" s="111" t="s">
        <v>731</v>
      </c>
      <c r="F622" s="112"/>
      <c r="G622" s="113">
        <v>0</v>
      </c>
      <c r="H622" s="113">
        <v>0</v>
      </c>
      <c r="I622" s="118">
        <f t="shared" si="9"/>
        <v>0</v>
      </c>
    </row>
    <row r="623" spans="1:9" x14ac:dyDescent="0.35">
      <c r="A623" s="110">
        <v>1100691</v>
      </c>
      <c r="B623" s="111">
        <v>32512</v>
      </c>
      <c r="C623" s="111" t="s">
        <v>194</v>
      </c>
      <c r="D623" s="110" t="s">
        <v>672</v>
      </c>
      <c r="E623" s="111" t="s">
        <v>732</v>
      </c>
      <c r="F623" s="112"/>
      <c r="G623" s="113">
        <v>0</v>
      </c>
      <c r="H623" s="113">
        <v>0</v>
      </c>
      <c r="I623" s="118">
        <f t="shared" si="9"/>
        <v>0</v>
      </c>
    </row>
    <row r="624" spans="1:9" x14ac:dyDescent="0.35">
      <c r="A624" s="110">
        <v>1100354</v>
      </c>
      <c r="B624" s="111">
        <v>32516</v>
      </c>
      <c r="C624" s="111" t="s">
        <v>194</v>
      </c>
      <c r="D624" s="110" t="s">
        <v>672</v>
      </c>
      <c r="E624" s="111" t="s">
        <v>733</v>
      </c>
      <c r="F624" s="112"/>
      <c r="G624" s="113">
        <v>0</v>
      </c>
      <c r="H624" s="113">
        <v>0</v>
      </c>
      <c r="I624" s="118">
        <f t="shared" si="9"/>
        <v>0</v>
      </c>
    </row>
    <row r="625" spans="1:9" x14ac:dyDescent="0.35">
      <c r="A625" s="110">
        <v>1100355</v>
      </c>
      <c r="B625" s="111">
        <v>32513</v>
      </c>
      <c r="C625" s="111" t="s">
        <v>194</v>
      </c>
      <c r="D625" s="110" t="s">
        <v>672</v>
      </c>
      <c r="E625" s="111" t="s">
        <v>734</v>
      </c>
      <c r="F625" s="112"/>
      <c r="G625" s="113">
        <v>0</v>
      </c>
      <c r="H625" s="113">
        <v>0</v>
      </c>
      <c r="I625" s="118">
        <f t="shared" si="9"/>
        <v>0</v>
      </c>
    </row>
    <row r="626" spans="1:9" x14ac:dyDescent="0.35">
      <c r="A626" s="110">
        <v>1100531</v>
      </c>
      <c r="B626" s="111">
        <v>32517</v>
      </c>
      <c r="C626" s="111" t="s">
        <v>194</v>
      </c>
      <c r="D626" s="110" t="s">
        <v>672</v>
      </c>
      <c r="E626" s="111" t="s">
        <v>735</v>
      </c>
      <c r="F626" s="112"/>
      <c r="G626" s="113">
        <v>0</v>
      </c>
      <c r="H626" s="113">
        <v>0</v>
      </c>
      <c r="I626" s="118">
        <f t="shared" si="9"/>
        <v>0</v>
      </c>
    </row>
    <row r="627" spans="1:9" x14ac:dyDescent="0.35">
      <c r="A627" s="110">
        <v>1300233</v>
      </c>
      <c r="B627" s="111">
        <v>32508</v>
      </c>
      <c r="C627" s="111" t="s">
        <v>194</v>
      </c>
      <c r="D627" s="110" t="s">
        <v>672</v>
      </c>
      <c r="E627" s="111" t="s">
        <v>736</v>
      </c>
      <c r="F627" s="112"/>
      <c r="G627" s="113">
        <v>0</v>
      </c>
      <c r="H627" s="113">
        <v>0</v>
      </c>
      <c r="I627" s="118">
        <f t="shared" si="9"/>
        <v>0</v>
      </c>
    </row>
    <row r="628" spans="1:9" x14ac:dyDescent="0.35">
      <c r="A628" s="110">
        <v>1100694</v>
      </c>
      <c r="B628" s="111">
        <v>32511</v>
      </c>
      <c r="C628" s="111" t="s">
        <v>194</v>
      </c>
      <c r="D628" s="110" t="s">
        <v>672</v>
      </c>
      <c r="E628" s="111" t="s">
        <v>737</v>
      </c>
      <c r="F628" s="112"/>
      <c r="G628" s="113">
        <v>0</v>
      </c>
      <c r="H628" s="113">
        <v>0</v>
      </c>
      <c r="I628" s="118">
        <f t="shared" si="9"/>
        <v>0</v>
      </c>
    </row>
    <row r="629" spans="1:9" x14ac:dyDescent="0.35">
      <c r="A629" s="110">
        <v>1100130</v>
      </c>
      <c r="B629" s="111">
        <v>58889</v>
      </c>
      <c r="C629" s="111" t="s">
        <v>738</v>
      </c>
      <c r="D629" s="110" t="s">
        <v>672</v>
      </c>
      <c r="E629" s="111" t="s">
        <v>739</v>
      </c>
      <c r="F629" s="111" t="s">
        <v>740</v>
      </c>
      <c r="G629" s="113">
        <v>2417289</v>
      </c>
      <c r="H629" s="113">
        <v>1289221</v>
      </c>
      <c r="I629" s="118">
        <f t="shared" si="9"/>
        <v>128922.1</v>
      </c>
    </row>
    <row r="630" spans="1:9" x14ac:dyDescent="0.35">
      <c r="A630" s="110">
        <v>1100293</v>
      </c>
      <c r="B630" s="111">
        <v>58855</v>
      </c>
      <c r="C630" s="111" t="s">
        <v>738</v>
      </c>
      <c r="D630" s="110" t="s">
        <v>672</v>
      </c>
      <c r="E630" s="111" t="s">
        <v>739</v>
      </c>
      <c r="F630" s="112"/>
      <c r="G630" s="113">
        <v>2417289</v>
      </c>
      <c r="H630" s="113">
        <v>1289221</v>
      </c>
      <c r="I630" s="118">
        <f t="shared" si="9"/>
        <v>128922.1</v>
      </c>
    </row>
    <row r="631" spans="1:9" x14ac:dyDescent="0.35">
      <c r="A631" s="110">
        <v>1100690</v>
      </c>
      <c r="B631" s="111">
        <v>61101</v>
      </c>
      <c r="C631" s="111" t="s">
        <v>741</v>
      </c>
      <c r="D631" s="110" t="s">
        <v>672</v>
      </c>
      <c r="E631" s="111" t="s">
        <v>742</v>
      </c>
      <c r="F631" s="112"/>
      <c r="G631" s="113">
        <v>2417289</v>
      </c>
      <c r="H631" s="113">
        <v>1410085</v>
      </c>
      <c r="I631" s="118">
        <f t="shared" si="9"/>
        <v>141008.5</v>
      </c>
    </row>
    <row r="632" spans="1:9" x14ac:dyDescent="0.35">
      <c r="A632" s="110">
        <v>1100689</v>
      </c>
      <c r="B632" s="111">
        <v>32510</v>
      </c>
      <c r="C632" s="111" t="s">
        <v>743</v>
      </c>
      <c r="D632" s="110" t="s">
        <v>672</v>
      </c>
      <c r="E632" s="111" t="s">
        <v>744</v>
      </c>
      <c r="F632" s="111" t="s">
        <v>745</v>
      </c>
      <c r="G632" s="113">
        <v>5218342</v>
      </c>
      <c r="H632" s="113">
        <v>0</v>
      </c>
      <c r="I632" s="118">
        <f t="shared" si="9"/>
        <v>0</v>
      </c>
    </row>
    <row r="633" spans="1:9" x14ac:dyDescent="0.35">
      <c r="A633" s="110">
        <v>1101016</v>
      </c>
      <c r="B633" s="111">
        <v>32505</v>
      </c>
      <c r="C633" s="111" t="s">
        <v>743</v>
      </c>
      <c r="D633" s="110" t="s">
        <v>672</v>
      </c>
      <c r="E633" s="111" t="s">
        <v>744</v>
      </c>
      <c r="F633" s="111" t="s">
        <v>746</v>
      </c>
      <c r="G633" s="113">
        <v>5218342</v>
      </c>
      <c r="H633" s="113">
        <v>0</v>
      </c>
      <c r="I633" s="118">
        <f t="shared" si="9"/>
        <v>0</v>
      </c>
    </row>
    <row r="634" spans="1:9" x14ac:dyDescent="0.35">
      <c r="A634" s="110">
        <v>1100697</v>
      </c>
      <c r="B634" s="111">
        <v>32504</v>
      </c>
      <c r="C634" s="111" t="s">
        <v>743</v>
      </c>
      <c r="D634" s="110" t="s">
        <v>672</v>
      </c>
      <c r="E634" s="111" t="s">
        <v>744</v>
      </c>
      <c r="F634" s="111" t="s">
        <v>747</v>
      </c>
      <c r="G634" s="113">
        <v>5218342</v>
      </c>
      <c r="H634" s="113">
        <v>0</v>
      </c>
      <c r="I634" s="118">
        <f t="shared" si="9"/>
        <v>0</v>
      </c>
    </row>
    <row r="635" spans="1:9" x14ac:dyDescent="0.35">
      <c r="A635" s="110">
        <v>1100265</v>
      </c>
      <c r="B635" s="111">
        <v>32509</v>
      </c>
      <c r="C635" s="111" t="s">
        <v>743</v>
      </c>
      <c r="D635" s="110" t="s">
        <v>672</v>
      </c>
      <c r="E635" s="111" t="s">
        <v>744</v>
      </c>
      <c r="F635" s="111" t="s">
        <v>748</v>
      </c>
      <c r="G635" s="113">
        <v>5218342</v>
      </c>
      <c r="H635" s="113">
        <v>0</v>
      </c>
      <c r="I635" s="118">
        <f t="shared" si="9"/>
        <v>0</v>
      </c>
    </row>
    <row r="636" spans="1:9" x14ac:dyDescent="0.35">
      <c r="A636" s="110">
        <v>1100269</v>
      </c>
      <c r="B636" s="111">
        <v>27948</v>
      </c>
      <c r="C636" s="111" t="s">
        <v>749</v>
      </c>
      <c r="D636" s="110" t="s">
        <v>672</v>
      </c>
      <c r="E636" s="111" t="s">
        <v>744</v>
      </c>
      <c r="F636" s="111" t="s">
        <v>750</v>
      </c>
      <c r="G636" s="113">
        <v>5313204</v>
      </c>
      <c r="H636" s="113">
        <v>0</v>
      </c>
      <c r="I636" s="118">
        <f t="shared" si="9"/>
        <v>0</v>
      </c>
    </row>
    <row r="637" spans="1:9" x14ac:dyDescent="0.35">
      <c r="A637" s="110">
        <v>1101127</v>
      </c>
      <c r="B637" s="111">
        <v>32519</v>
      </c>
      <c r="C637" s="111" t="s">
        <v>749</v>
      </c>
      <c r="D637" s="110" t="s">
        <v>672</v>
      </c>
      <c r="E637" s="111" t="s">
        <v>744</v>
      </c>
      <c r="F637" s="111" t="s">
        <v>751</v>
      </c>
      <c r="G637" s="113">
        <v>5313204</v>
      </c>
      <c r="H637" s="113">
        <v>0</v>
      </c>
      <c r="I637" s="118">
        <f t="shared" si="9"/>
        <v>0</v>
      </c>
    </row>
    <row r="638" spans="1:9" x14ac:dyDescent="0.35">
      <c r="A638" s="110">
        <v>1100278</v>
      </c>
      <c r="B638" s="111">
        <v>32501</v>
      </c>
      <c r="C638" s="111" t="s">
        <v>749</v>
      </c>
      <c r="D638" s="110" t="s">
        <v>672</v>
      </c>
      <c r="E638" s="111" t="s">
        <v>744</v>
      </c>
      <c r="F638" s="111" t="s">
        <v>752</v>
      </c>
      <c r="G638" s="113">
        <v>5313204</v>
      </c>
      <c r="H638" s="113">
        <v>0</v>
      </c>
      <c r="I638" s="118">
        <f t="shared" si="9"/>
        <v>0</v>
      </c>
    </row>
    <row r="639" spans="1:9" x14ac:dyDescent="0.35">
      <c r="A639" s="110">
        <v>1101126</v>
      </c>
      <c r="B639" s="111">
        <v>32502</v>
      </c>
      <c r="C639" s="111" t="s">
        <v>749</v>
      </c>
      <c r="D639" s="110" t="s">
        <v>672</v>
      </c>
      <c r="E639" s="111" t="s">
        <v>744</v>
      </c>
      <c r="F639" s="111" t="s">
        <v>753</v>
      </c>
      <c r="G639" s="113">
        <v>5313204</v>
      </c>
      <c r="H639" s="113">
        <v>0</v>
      </c>
      <c r="I639" s="118">
        <f t="shared" si="9"/>
        <v>0</v>
      </c>
    </row>
    <row r="640" spans="1:9" x14ac:dyDescent="0.35">
      <c r="A640" s="110">
        <v>1100281</v>
      </c>
      <c r="B640" s="111">
        <v>61103</v>
      </c>
      <c r="C640" s="111" t="s">
        <v>700</v>
      </c>
      <c r="D640" s="110" t="s">
        <v>672</v>
      </c>
      <c r="E640" s="111" t="s">
        <v>754</v>
      </c>
      <c r="F640" s="112"/>
      <c r="G640" s="113">
        <v>9751795</v>
      </c>
      <c r="H640" s="113">
        <v>5688547</v>
      </c>
      <c r="I640" s="118">
        <f t="shared" si="9"/>
        <v>568854.70000000007</v>
      </c>
    </row>
    <row r="641" spans="1:9" x14ac:dyDescent="0.35">
      <c r="A641" s="110">
        <v>1100250</v>
      </c>
      <c r="B641" s="111">
        <v>32514</v>
      </c>
      <c r="C641" s="111" t="s">
        <v>743</v>
      </c>
      <c r="D641" s="110" t="s">
        <v>672</v>
      </c>
      <c r="E641" s="111" t="s">
        <v>755</v>
      </c>
      <c r="F641" s="111">
        <v>850650</v>
      </c>
      <c r="G641" s="113">
        <v>5218342</v>
      </c>
      <c r="H641" s="113">
        <v>0</v>
      </c>
      <c r="I641" s="118">
        <f t="shared" si="9"/>
        <v>0</v>
      </c>
    </row>
    <row r="642" spans="1:9" x14ac:dyDescent="0.35">
      <c r="A642" s="110">
        <v>1100377</v>
      </c>
      <c r="B642" s="111">
        <v>32500</v>
      </c>
      <c r="C642" s="111" t="s">
        <v>756</v>
      </c>
      <c r="D642" s="110" t="s">
        <v>672</v>
      </c>
      <c r="E642" s="111" t="s">
        <v>757</v>
      </c>
      <c r="F642" s="111" t="s">
        <v>758</v>
      </c>
      <c r="G642" s="113">
        <v>158134</v>
      </c>
      <c r="H642" s="113">
        <v>0</v>
      </c>
      <c r="I642" s="118">
        <f t="shared" ref="I642:I705" si="10">+H642*0.1</f>
        <v>0</v>
      </c>
    </row>
    <row r="643" spans="1:9" x14ac:dyDescent="0.35">
      <c r="A643" s="110">
        <v>1300289</v>
      </c>
      <c r="B643" s="111">
        <v>32515</v>
      </c>
      <c r="C643" s="111" t="s">
        <v>756</v>
      </c>
      <c r="D643" s="110" t="s">
        <v>672</v>
      </c>
      <c r="E643" s="111" t="s">
        <v>759</v>
      </c>
      <c r="F643" s="111">
        <v>140625</v>
      </c>
      <c r="G643" s="113">
        <v>1138540</v>
      </c>
      <c r="H643" s="113">
        <v>0</v>
      </c>
      <c r="I643" s="118">
        <f t="shared" si="10"/>
        <v>0</v>
      </c>
    </row>
    <row r="644" spans="1:9" x14ac:dyDescent="0.35">
      <c r="A644" s="110">
        <v>1100063</v>
      </c>
      <c r="B644" s="111">
        <v>32518</v>
      </c>
      <c r="C644" s="111" t="s">
        <v>346</v>
      </c>
      <c r="D644" s="110" t="s">
        <v>672</v>
      </c>
      <c r="E644" s="111" t="s">
        <v>759</v>
      </c>
      <c r="F644" s="111">
        <v>140638</v>
      </c>
      <c r="G644" s="113">
        <v>75895</v>
      </c>
      <c r="H644" s="113">
        <v>0</v>
      </c>
      <c r="I644" s="118">
        <f t="shared" si="10"/>
        <v>0</v>
      </c>
    </row>
    <row r="645" spans="1:9" x14ac:dyDescent="0.35">
      <c r="A645" s="110">
        <v>1100072</v>
      </c>
      <c r="B645" s="111">
        <v>52810</v>
      </c>
      <c r="C645" s="111" t="s">
        <v>371</v>
      </c>
      <c r="D645" s="110" t="s">
        <v>672</v>
      </c>
      <c r="E645" s="111" t="s">
        <v>760</v>
      </c>
      <c r="F645" s="112"/>
      <c r="G645" s="113">
        <v>1136800</v>
      </c>
      <c r="H645" s="113">
        <v>94733</v>
      </c>
      <c r="I645" s="118">
        <f t="shared" si="10"/>
        <v>9473.3000000000011</v>
      </c>
    </row>
    <row r="646" spans="1:9" x14ac:dyDescent="0.35">
      <c r="A646" s="110">
        <v>1100073</v>
      </c>
      <c r="B646" s="111">
        <v>52811</v>
      </c>
      <c r="C646" s="111" t="s">
        <v>371</v>
      </c>
      <c r="D646" s="110" t="s">
        <v>672</v>
      </c>
      <c r="E646" s="111" t="s">
        <v>761</v>
      </c>
      <c r="F646" s="111" t="s">
        <v>762</v>
      </c>
      <c r="G646" s="113">
        <v>1450000</v>
      </c>
      <c r="H646" s="113">
        <v>120833</v>
      </c>
      <c r="I646" s="118">
        <f t="shared" si="10"/>
        <v>12083.300000000001</v>
      </c>
    </row>
    <row r="647" spans="1:9" x14ac:dyDescent="0.35">
      <c r="A647" s="110">
        <v>1100079</v>
      </c>
      <c r="B647" s="111">
        <v>52809</v>
      </c>
      <c r="C647" s="111" t="s">
        <v>371</v>
      </c>
      <c r="D647" s="110" t="s">
        <v>672</v>
      </c>
      <c r="E647" s="111" t="s">
        <v>763</v>
      </c>
      <c r="F647" s="112"/>
      <c r="G647" s="113">
        <v>1415200</v>
      </c>
      <c r="H647" s="113">
        <v>117933</v>
      </c>
      <c r="I647" s="118">
        <f t="shared" si="10"/>
        <v>11793.300000000001</v>
      </c>
    </row>
    <row r="648" spans="1:9" x14ac:dyDescent="0.35">
      <c r="A648" s="110">
        <v>1100080</v>
      </c>
      <c r="B648" s="111">
        <v>58853</v>
      </c>
      <c r="C648" s="111" t="s">
        <v>764</v>
      </c>
      <c r="D648" s="110" t="s">
        <v>672</v>
      </c>
      <c r="E648" s="111" t="s">
        <v>765</v>
      </c>
      <c r="F648" s="111">
        <v>120806053</v>
      </c>
      <c r="G648" s="113">
        <v>1114992</v>
      </c>
      <c r="H648" s="113">
        <v>427414</v>
      </c>
      <c r="I648" s="118">
        <f t="shared" si="10"/>
        <v>42741.4</v>
      </c>
    </row>
    <row r="649" spans="1:9" x14ac:dyDescent="0.35">
      <c r="A649" s="110">
        <v>1100081</v>
      </c>
      <c r="B649" s="111">
        <v>53982</v>
      </c>
      <c r="C649" s="111" t="s">
        <v>766</v>
      </c>
      <c r="D649" s="110" t="s">
        <v>672</v>
      </c>
      <c r="E649" s="111" t="s">
        <v>767</v>
      </c>
      <c r="F649" s="112"/>
      <c r="G649" s="113">
        <v>787551</v>
      </c>
      <c r="H649" s="113">
        <v>452842</v>
      </c>
      <c r="I649" s="118">
        <f t="shared" si="10"/>
        <v>45284.200000000004</v>
      </c>
    </row>
    <row r="650" spans="1:9" x14ac:dyDescent="0.35">
      <c r="A650" s="110">
        <v>1100234</v>
      </c>
      <c r="B650" s="111">
        <v>25028</v>
      </c>
      <c r="C650" s="111" t="s">
        <v>210</v>
      </c>
      <c r="D650" s="110" t="s">
        <v>672</v>
      </c>
      <c r="E650" s="111" t="s">
        <v>768</v>
      </c>
      <c r="F650" s="111" t="s">
        <v>769</v>
      </c>
      <c r="G650" s="113">
        <v>847465</v>
      </c>
      <c r="H650" s="113">
        <v>0</v>
      </c>
      <c r="I650" s="118">
        <f t="shared" si="10"/>
        <v>0</v>
      </c>
    </row>
    <row r="651" spans="1:9" x14ac:dyDescent="0.35">
      <c r="A651" s="110">
        <v>800960</v>
      </c>
      <c r="B651" s="111">
        <v>32520</v>
      </c>
      <c r="C651" s="111" t="s">
        <v>770</v>
      </c>
      <c r="D651" s="110" t="s">
        <v>672</v>
      </c>
      <c r="E651" s="111" t="s">
        <v>771</v>
      </c>
      <c r="F651" s="114">
        <v>7807310000000</v>
      </c>
      <c r="G651" s="113">
        <v>1566000</v>
      </c>
      <c r="H651" s="113">
        <v>0</v>
      </c>
      <c r="I651" s="118">
        <f t="shared" si="10"/>
        <v>0</v>
      </c>
    </row>
    <row r="652" spans="1:9" x14ac:dyDescent="0.35">
      <c r="A652" s="110">
        <v>1100962</v>
      </c>
      <c r="B652" s="111">
        <v>32521</v>
      </c>
      <c r="C652" s="111" t="s">
        <v>770</v>
      </c>
      <c r="D652" s="110" t="s">
        <v>672</v>
      </c>
      <c r="E652" s="111" t="s">
        <v>771</v>
      </c>
      <c r="F652" s="114">
        <v>780311000000</v>
      </c>
      <c r="G652" s="113">
        <v>1566000</v>
      </c>
      <c r="H652" s="113">
        <v>0</v>
      </c>
      <c r="I652" s="118">
        <f t="shared" si="10"/>
        <v>0</v>
      </c>
    </row>
    <row r="653" spans="1:9" x14ac:dyDescent="0.35">
      <c r="A653" s="110">
        <v>1100614</v>
      </c>
      <c r="B653" s="111">
        <v>32525</v>
      </c>
      <c r="C653" s="111" t="s">
        <v>772</v>
      </c>
      <c r="D653" s="110" t="s">
        <v>672</v>
      </c>
      <c r="E653" s="111" t="s">
        <v>773</v>
      </c>
      <c r="F653" s="111" t="s">
        <v>774</v>
      </c>
      <c r="G653" s="113">
        <v>439918</v>
      </c>
      <c r="H653" s="113">
        <v>0</v>
      </c>
      <c r="I653" s="118">
        <f t="shared" si="10"/>
        <v>0</v>
      </c>
    </row>
    <row r="654" spans="1:9" x14ac:dyDescent="0.35">
      <c r="A654" s="110">
        <v>1101128</v>
      </c>
      <c r="B654" s="111">
        <v>52806</v>
      </c>
      <c r="C654" s="111" t="s">
        <v>775</v>
      </c>
      <c r="D654" s="110" t="s">
        <v>672</v>
      </c>
      <c r="E654" s="111" t="s">
        <v>776</v>
      </c>
      <c r="F654" s="111" t="s">
        <v>777</v>
      </c>
      <c r="G654" s="113">
        <v>2610000</v>
      </c>
      <c r="H654" s="113">
        <v>261000</v>
      </c>
      <c r="I654" s="118">
        <f t="shared" si="10"/>
        <v>26100</v>
      </c>
    </row>
    <row r="655" spans="1:9" x14ac:dyDescent="0.35">
      <c r="A655" s="110">
        <v>1101394</v>
      </c>
      <c r="B655" s="111">
        <v>52800</v>
      </c>
      <c r="C655" s="111" t="s">
        <v>778</v>
      </c>
      <c r="D655" s="110" t="s">
        <v>672</v>
      </c>
      <c r="E655" s="111" t="s">
        <v>779</v>
      </c>
      <c r="F655" s="112"/>
      <c r="G655" s="113">
        <v>406000</v>
      </c>
      <c r="H655" s="113">
        <v>40600</v>
      </c>
      <c r="I655" s="118">
        <f t="shared" si="10"/>
        <v>4060</v>
      </c>
    </row>
    <row r="656" spans="1:9" x14ac:dyDescent="0.35">
      <c r="A656" s="110">
        <v>1101393</v>
      </c>
      <c r="B656" s="111">
        <v>52802</v>
      </c>
      <c r="C656" s="111" t="s">
        <v>778</v>
      </c>
      <c r="D656" s="110" t="s">
        <v>672</v>
      </c>
      <c r="E656" s="111" t="s">
        <v>780</v>
      </c>
      <c r="F656" s="112"/>
      <c r="G656" s="113">
        <v>406000</v>
      </c>
      <c r="H656" s="113">
        <v>40600</v>
      </c>
      <c r="I656" s="118">
        <f t="shared" si="10"/>
        <v>4060</v>
      </c>
    </row>
    <row r="657" spans="1:9" x14ac:dyDescent="0.35">
      <c r="A657" s="110">
        <v>1310282</v>
      </c>
      <c r="B657" s="111">
        <v>52801</v>
      </c>
      <c r="C657" s="111" t="s">
        <v>778</v>
      </c>
      <c r="D657" s="110" t="s">
        <v>672</v>
      </c>
      <c r="E657" s="111" t="s">
        <v>781</v>
      </c>
      <c r="F657" s="112"/>
      <c r="G657" s="113">
        <v>406000</v>
      </c>
      <c r="H657" s="113">
        <v>40600</v>
      </c>
      <c r="I657" s="118">
        <f t="shared" si="10"/>
        <v>4060</v>
      </c>
    </row>
    <row r="658" spans="1:9" x14ac:dyDescent="0.35">
      <c r="A658" s="110">
        <v>395</v>
      </c>
      <c r="B658" s="111">
        <v>52799</v>
      </c>
      <c r="C658" s="111" t="s">
        <v>778</v>
      </c>
      <c r="D658" s="110" t="s">
        <v>672</v>
      </c>
      <c r="E658" s="111" t="s">
        <v>782</v>
      </c>
      <c r="F658" s="112"/>
      <c r="G658" s="113">
        <v>406000</v>
      </c>
      <c r="H658" s="113">
        <v>40600</v>
      </c>
      <c r="I658" s="118">
        <f t="shared" si="10"/>
        <v>4060</v>
      </c>
    </row>
    <row r="659" spans="1:9" x14ac:dyDescent="0.35">
      <c r="A659" s="110">
        <v>1310283</v>
      </c>
      <c r="B659" s="111">
        <v>58857</v>
      </c>
      <c r="C659" s="111" t="s">
        <v>783</v>
      </c>
      <c r="D659" s="110" t="s">
        <v>672</v>
      </c>
      <c r="E659" s="111" t="s">
        <v>784</v>
      </c>
      <c r="F659" s="111" t="s">
        <v>785</v>
      </c>
      <c r="G659" s="113">
        <v>522000</v>
      </c>
      <c r="H659" s="113">
        <v>200100</v>
      </c>
      <c r="I659" s="118">
        <f t="shared" si="10"/>
        <v>20010</v>
      </c>
    </row>
    <row r="660" spans="1:9" x14ac:dyDescent="0.35">
      <c r="A660" s="110">
        <v>13232</v>
      </c>
      <c r="B660" s="111">
        <v>58858</v>
      </c>
      <c r="C660" s="111" t="s">
        <v>786</v>
      </c>
      <c r="D660" s="110" t="s">
        <v>672</v>
      </c>
      <c r="E660" s="111" t="s">
        <v>787</v>
      </c>
      <c r="F660" s="112"/>
      <c r="G660" s="113">
        <v>261000</v>
      </c>
      <c r="H660" s="113">
        <v>0</v>
      </c>
      <c r="I660" s="118">
        <f t="shared" si="10"/>
        <v>0</v>
      </c>
    </row>
    <row r="661" spans="1:9" x14ac:dyDescent="0.35">
      <c r="A661" s="110">
        <v>1100696</v>
      </c>
      <c r="B661" s="111">
        <v>58859</v>
      </c>
      <c r="C661" s="111" t="s">
        <v>786</v>
      </c>
      <c r="D661" s="110" t="s">
        <v>672</v>
      </c>
      <c r="E661" s="111" t="s">
        <v>788</v>
      </c>
      <c r="F661" s="112"/>
      <c r="G661" s="113">
        <v>237800</v>
      </c>
      <c r="H661" s="113">
        <v>0</v>
      </c>
      <c r="I661" s="118">
        <f t="shared" si="10"/>
        <v>0</v>
      </c>
    </row>
    <row r="662" spans="1:9" x14ac:dyDescent="0.35">
      <c r="A662" s="110">
        <v>1100695</v>
      </c>
      <c r="B662" s="111">
        <v>72200</v>
      </c>
      <c r="C662" s="111" t="s">
        <v>308</v>
      </c>
      <c r="D662" s="110" t="s">
        <v>672</v>
      </c>
      <c r="E662" s="111" t="s">
        <v>668</v>
      </c>
      <c r="F662" s="112"/>
      <c r="G662" s="113">
        <v>12799556</v>
      </c>
      <c r="H662" s="113">
        <v>10026319</v>
      </c>
      <c r="I662" s="118">
        <f t="shared" si="10"/>
        <v>1002631.9</v>
      </c>
    </row>
    <row r="663" spans="1:9" x14ac:dyDescent="0.35">
      <c r="A663" s="110">
        <v>1100283</v>
      </c>
      <c r="B663" s="111"/>
      <c r="C663" s="111" t="s">
        <v>308</v>
      </c>
      <c r="D663" s="110" t="s">
        <v>672</v>
      </c>
      <c r="E663" s="111" t="s">
        <v>315</v>
      </c>
      <c r="F663" s="112"/>
      <c r="G663" s="113">
        <v>928696</v>
      </c>
      <c r="H663" s="113">
        <v>727478</v>
      </c>
      <c r="I663" s="118">
        <f t="shared" si="10"/>
        <v>72747.8</v>
      </c>
    </row>
    <row r="664" spans="1:9" x14ac:dyDescent="0.35">
      <c r="A664" s="110">
        <v>1000046</v>
      </c>
      <c r="B664" s="111">
        <v>58938</v>
      </c>
      <c r="C664" s="111" t="s">
        <v>320</v>
      </c>
      <c r="D664" s="110" t="s">
        <v>672</v>
      </c>
      <c r="E664" s="111" t="s">
        <v>553</v>
      </c>
      <c r="F664" s="112"/>
      <c r="G664" s="113">
        <v>5568000</v>
      </c>
      <c r="H664" s="113">
        <v>3062400</v>
      </c>
      <c r="I664" s="118">
        <f t="shared" si="10"/>
        <v>306240</v>
      </c>
    </row>
    <row r="665" spans="1:9" x14ac:dyDescent="0.35">
      <c r="A665" s="110">
        <v>1101662</v>
      </c>
      <c r="B665" s="111">
        <v>52807</v>
      </c>
      <c r="C665" s="111" t="s">
        <v>789</v>
      </c>
      <c r="D665" s="110" t="s">
        <v>672</v>
      </c>
      <c r="E665" s="111" t="s">
        <v>790</v>
      </c>
      <c r="F665" s="111">
        <v>1121270110</v>
      </c>
      <c r="G665" s="113">
        <v>17400000</v>
      </c>
      <c r="H665" s="113">
        <v>2030000</v>
      </c>
      <c r="I665" s="118">
        <f t="shared" si="10"/>
        <v>203000</v>
      </c>
    </row>
    <row r="666" spans="1:9" hidden="1" x14ac:dyDescent="0.35">
      <c r="A666" s="110">
        <v>1100092</v>
      </c>
      <c r="B666" s="111"/>
      <c r="C666" s="111" t="s">
        <v>82</v>
      </c>
      <c r="D666" s="110" t="s">
        <v>791</v>
      </c>
      <c r="E666" s="111" t="s">
        <v>792</v>
      </c>
      <c r="F666" s="112"/>
      <c r="G666" s="113">
        <v>2172325</v>
      </c>
      <c r="H666" s="113">
        <v>1918887</v>
      </c>
      <c r="I666" s="118">
        <f t="shared" si="10"/>
        <v>191888.7</v>
      </c>
    </row>
    <row r="667" spans="1:9" hidden="1" x14ac:dyDescent="0.35">
      <c r="A667" s="110">
        <v>1101663</v>
      </c>
      <c r="B667" s="111">
        <v>69281</v>
      </c>
      <c r="C667" s="111" t="s">
        <v>793</v>
      </c>
      <c r="D667" s="110" t="s">
        <v>791</v>
      </c>
      <c r="E667" s="111" t="s">
        <v>83</v>
      </c>
      <c r="F667" s="111" t="s">
        <v>794</v>
      </c>
      <c r="G667" s="113">
        <v>2172325</v>
      </c>
      <c r="H667" s="113">
        <v>1882682</v>
      </c>
      <c r="I667" s="118">
        <f t="shared" si="10"/>
        <v>188268.2</v>
      </c>
    </row>
    <row r="668" spans="1:9" hidden="1" x14ac:dyDescent="0.35">
      <c r="A668" s="110">
        <v>1100177</v>
      </c>
      <c r="B668" s="111"/>
      <c r="C668" s="111" t="s">
        <v>795</v>
      </c>
      <c r="D668" s="110" t="s">
        <v>791</v>
      </c>
      <c r="E668" s="111" t="s">
        <v>796</v>
      </c>
      <c r="F668" s="112"/>
      <c r="G668" s="113">
        <v>1506840</v>
      </c>
      <c r="H668" s="113">
        <v>1381270</v>
      </c>
      <c r="I668" s="118">
        <f t="shared" si="10"/>
        <v>138127</v>
      </c>
    </row>
    <row r="669" spans="1:9" hidden="1" x14ac:dyDescent="0.35">
      <c r="A669" s="110">
        <v>1100082</v>
      </c>
      <c r="B669" s="111"/>
      <c r="C669" s="111" t="s">
        <v>797</v>
      </c>
      <c r="D669" s="110" t="s">
        <v>791</v>
      </c>
      <c r="E669" s="111" t="s">
        <v>798</v>
      </c>
      <c r="F669" s="112"/>
      <c r="G669" s="113">
        <v>11293767</v>
      </c>
      <c r="H669" s="113">
        <v>11293767</v>
      </c>
      <c r="I669" s="118">
        <f t="shared" si="10"/>
        <v>1129376.7</v>
      </c>
    </row>
    <row r="670" spans="1:9" hidden="1" x14ac:dyDescent="0.35">
      <c r="A670" s="110">
        <v>1300268</v>
      </c>
      <c r="B670" s="111"/>
      <c r="C670" s="111" t="s">
        <v>222</v>
      </c>
      <c r="D670" s="110" t="s">
        <v>791</v>
      </c>
      <c r="E670" s="111" t="s">
        <v>799</v>
      </c>
      <c r="F670" s="112"/>
      <c r="G670" s="113">
        <v>28455284</v>
      </c>
      <c r="H670" s="113">
        <v>25609756</v>
      </c>
      <c r="I670" s="118">
        <f t="shared" si="10"/>
        <v>2560975.6</v>
      </c>
    </row>
    <row r="671" spans="1:9" hidden="1" x14ac:dyDescent="0.35">
      <c r="A671" s="110">
        <v>1300267</v>
      </c>
      <c r="B671" s="111">
        <v>69280</v>
      </c>
      <c r="C671" s="111" t="s">
        <v>800</v>
      </c>
      <c r="D671" s="110" t="s">
        <v>791</v>
      </c>
      <c r="E671" s="111" t="s">
        <v>801</v>
      </c>
      <c r="F671" s="111">
        <v>41758602</v>
      </c>
      <c r="G671" s="113">
        <v>63959483</v>
      </c>
      <c r="H671" s="113">
        <v>56497543</v>
      </c>
      <c r="I671" s="118">
        <f t="shared" si="10"/>
        <v>5649754.3000000007</v>
      </c>
    </row>
    <row r="672" spans="1:9" hidden="1" x14ac:dyDescent="0.35">
      <c r="A672" s="110">
        <v>1300266</v>
      </c>
      <c r="B672" s="111">
        <v>72224</v>
      </c>
      <c r="C672" s="111" t="s">
        <v>795</v>
      </c>
      <c r="D672" s="110" t="s">
        <v>791</v>
      </c>
      <c r="E672" s="111" t="s">
        <v>802</v>
      </c>
      <c r="F672" s="112"/>
      <c r="G672" s="113">
        <v>4317520</v>
      </c>
      <c r="H672" s="113">
        <v>3957727</v>
      </c>
      <c r="I672" s="118">
        <f t="shared" si="10"/>
        <v>395772.7</v>
      </c>
    </row>
    <row r="673" spans="1:9" hidden="1" x14ac:dyDescent="0.35">
      <c r="A673" s="110">
        <v>1300265</v>
      </c>
      <c r="B673" s="111">
        <v>72231</v>
      </c>
      <c r="C673" s="111" t="s">
        <v>795</v>
      </c>
      <c r="D673" s="110" t="s">
        <v>791</v>
      </c>
      <c r="E673" s="111" t="s">
        <v>802</v>
      </c>
      <c r="F673" s="112"/>
      <c r="G673" s="113">
        <v>4317520</v>
      </c>
      <c r="H673" s="113">
        <v>3957727</v>
      </c>
      <c r="I673" s="118">
        <f t="shared" si="10"/>
        <v>395772.7</v>
      </c>
    </row>
    <row r="674" spans="1:9" hidden="1" x14ac:dyDescent="0.35">
      <c r="A674" s="110">
        <v>1300264</v>
      </c>
      <c r="B674" s="111">
        <v>72222</v>
      </c>
      <c r="C674" s="111" t="s">
        <v>795</v>
      </c>
      <c r="D674" s="110" t="s">
        <v>791</v>
      </c>
      <c r="E674" s="111" t="s">
        <v>802</v>
      </c>
      <c r="F674" s="112"/>
      <c r="G674" s="113">
        <v>4317520</v>
      </c>
      <c r="H674" s="113">
        <v>3957727</v>
      </c>
      <c r="I674" s="118">
        <f t="shared" si="10"/>
        <v>395772.7</v>
      </c>
    </row>
    <row r="675" spans="1:9" hidden="1" x14ac:dyDescent="0.35">
      <c r="A675" s="110">
        <v>1100083</v>
      </c>
      <c r="B675" s="111">
        <v>72226</v>
      </c>
      <c r="C675" s="111" t="s">
        <v>795</v>
      </c>
      <c r="D675" s="110" t="s">
        <v>791</v>
      </c>
      <c r="E675" s="111" t="s">
        <v>802</v>
      </c>
      <c r="F675" s="112"/>
      <c r="G675" s="113">
        <v>4317520</v>
      </c>
      <c r="H675" s="113">
        <v>3957727</v>
      </c>
      <c r="I675" s="118">
        <f t="shared" si="10"/>
        <v>395772.7</v>
      </c>
    </row>
    <row r="676" spans="1:9" hidden="1" x14ac:dyDescent="0.35">
      <c r="A676" s="110">
        <v>1000003</v>
      </c>
      <c r="B676" s="111">
        <v>72221</v>
      </c>
      <c r="C676" s="111" t="s">
        <v>795</v>
      </c>
      <c r="D676" s="110" t="s">
        <v>791</v>
      </c>
      <c r="E676" s="111" t="s">
        <v>802</v>
      </c>
      <c r="F676" s="112"/>
      <c r="G676" s="113">
        <v>4317520</v>
      </c>
      <c r="H676" s="113">
        <v>3957727</v>
      </c>
      <c r="I676" s="118">
        <f t="shared" si="10"/>
        <v>395772.7</v>
      </c>
    </row>
    <row r="677" spans="1:9" hidden="1" x14ac:dyDescent="0.35">
      <c r="A677" s="110">
        <v>1000004</v>
      </c>
      <c r="B677" s="111">
        <v>72227</v>
      </c>
      <c r="C677" s="111" t="s">
        <v>795</v>
      </c>
      <c r="D677" s="110" t="s">
        <v>791</v>
      </c>
      <c r="E677" s="111" t="s">
        <v>802</v>
      </c>
      <c r="F677" s="112"/>
      <c r="G677" s="113">
        <v>4317520</v>
      </c>
      <c r="H677" s="113">
        <v>3957727</v>
      </c>
      <c r="I677" s="118">
        <f t="shared" si="10"/>
        <v>395772.7</v>
      </c>
    </row>
    <row r="678" spans="1:9" hidden="1" x14ac:dyDescent="0.35">
      <c r="A678" s="110">
        <v>1000007</v>
      </c>
      <c r="B678" s="111">
        <v>72215</v>
      </c>
      <c r="C678" s="111" t="s">
        <v>795</v>
      </c>
      <c r="D678" s="110" t="s">
        <v>791</v>
      </c>
      <c r="E678" s="111" t="s">
        <v>802</v>
      </c>
      <c r="F678" s="112"/>
      <c r="G678" s="113">
        <v>4317520</v>
      </c>
      <c r="H678" s="113">
        <v>3957727</v>
      </c>
      <c r="I678" s="118">
        <f t="shared" si="10"/>
        <v>395772.7</v>
      </c>
    </row>
    <row r="679" spans="1:9" hidden="1" x14ac:dyDescent="0.35">
      <c r="A679" s="110">
        <v>1000006</v>
      </c>
      <c r="B679" s="111">
        <v>72232</v>
      </c>
      <c r="C679" s="111" t="s">
        <v>795</v>
      </c>
      <c r="D679" s="110" t="s">
        <v>791</v>
      </c>
      <c r="E679" s="111" t="s">
        <v>802</v>
      </c>
      <c r="F679" s="112"/>
      <c r="G679" s="113">
        <v>4317520</v>
      </c>
      <c r="H679" s="113">
        <v>3957727</v>
      </c>
      <c r="I679" s="118">
        <f t="shared" si="10"/>
        <v>395772.7</v>
      </c>
    </row>
    <row r="680" spans="1:9" hidden="1" x14ac:dyDescent="0.35">
      <c r="A680" s="110">
        <v>1000005</v>
      </c>
      <c r="B680" s="111">
        <v>72217</v>
      </c>
      <c r="C680" s="111" t="s">
        <v>795</v>
      </c>
      <c r="D680" s="110" t="s">
        <v>791</v>
      </c>
      <c r="E680" s="111" t="s">
        <v>802</v>
      </c>
      <c r="F680" s="112"/>
      <c r="G680" s="113">
        <v>4317520</v>
      </c>
      <c r="H680" s="113">
        <v>3957727</v>
      </c>
      <c r="I680" s="118">
        <f t="shared" si="10"/>
        <v>395772.7</v>
      </c>
    </row>
    <row r="681" spans="1:9" hidden="1" x14ac:dyDescent="0.35">
      <c r="A681" s="110">
        <v>1100685</v>
      </c>
      <c r="B681" s="111">
        <v>72230</v>
      </c>
      <c r="C681" s="111" t="s">
        <v>795</v>
      </c>
      <c r="D681" s="110" t="s">
        <v>791</v>
      </c>
      <c r="E681" s="111" t="s">
        <v>802</v>
      </c>
      <c r="F681" s="112"/>
      <c r="G681" s="113">
        <v>4317520</v>
      </c>
      <c r="H681" s="113">
        <v>3957727</v>
      </c>
      <c r="I681" s="118">
        <f t="shared" si="10"/>
        <v>395772.7</v>
      </c>
    </row>
    <row r="682" spans="1:9" hidden="1" x14ac:dyDescent="0.35">
      <c r="A682" s="110">
        <v>1300262</v>
      </c>
      <c r="B682" s="111">
        <v>72233</v>
      </c>
      <c r="C682" s="111" t="s">
        <v>795</v>
      </c>
      <c r="D682" s="110" t="s">
        <v>791</v>
      </c>
      <c r="E682" s="111" t="s">
        <v>802</v>
      </c>
      <c r="F682" s="112"/>
      <c r="G682" s="113">
        <v>4317520</v>
      </c>
      <c r="H682" s="113">
        <v>3957727</v>
      </c>
      <c r="I682" s="118">
        <f t="shared" si="10"/>
        <v>395772.7</v>
      </c>
    </row>
    <row r="683" spans="1:9" hidden="1" x14ac:dyDescent="0.35">
      <c r="A683" s="110">
        <v>1101436</v>
      </c>
      <c r="B683" s="111">
        <v>72229</v>
      </c>
      <c r="C683" s="111" t="s">
        <v>795</v>
      </c>
      <c r="D683" s="110" t="s">
        <v>791</v>
      </c>
      <c r="E683" s="111" t="s">
        <v>802</v>
      </c>
      <c r="F683" s="112"/>
      <c r="G683" s="113">
        <v>4317520</v>
      </c>
      <c r="H683" s="113">
        <v>3957727</v>
      </c>
      <c r="I683" s="118">
        <f t="shared" si="10"/>
        <v>395772.7</v>
      </c>
    </row>
    <row r="684" spans="1:9" hidden="1" x14ac:dyDescent="0.35">
      <c r="A684" s="110">
        <v>1300263</v>
      </c>
      <c r="B684" s="111">
        <v>72228</v>
      </c>
      <c r="C684" s="111" t="s">
        <v>795</v>
      </c>
      <c r="D684" s="110" t="s">
        <v>791</v>
      </c>
      <c r="E684" s="111" t="s">
        <v>802</v>
      </c>
      <c r="F684" s="112"/>
      <c r="G684" s="113">
        <v>4317520</v>
      </c>
      <c r="H684" s="113">
        <v>3957727</v>
      </c>
      <c r="I684" s="118">
        <f t="shared" si="10"/>
        <v>395772.7</v>
      </c>
    </row>
    <row r="685" spans="1:9" hidden="1" x14ac:dyDescent="0.35">
      <c r="A685" s="110">
        <v>1000009</v>
      </c>
      <c r="B685" s="111">
        <v>72218</v>
      </c>
      <c r="C685" s="111" t="s">
        <v>795</v>
      </c>
      <c r="D685" s="110" t="s">
        <v>791</v>
      </c>
      <c r="E685" s="111" t="s">
        <v>802</v>
      </c>
      <c r="F685" s="112"/>
      <c r="G685" s="113">
        <v>4317520</v>
      </c>
      <c r="H685" s="113">
        <v>3957727</v>
      </c>
      <c r="I685" s="118">
        <f t="shared" si="10"/>
        <v>395772.7</v>
      </c>
    </row>
    <row r="686" spans="1:9" hidden="1" x14ac:dyDescent="0.35">
      <c r="A686" s="110">
        <v>1000008</v>
      </c>
      <c r="B686" s="111">
        <v>72234</v>
      </c>
      <c r="C686" s="111" t="s">
        <v>795</v>
      </c>
      <c r="D686" s="110" t="s">
        <v>791</v>
      </c>
      <c r="E686" s="111" t="s">
        <v>802</v>
      </c>
      <c r="F686" s="112"/>
      <c r="G686" s="113">
        <v>4317520</v>
      </c>
      <c r="H686" s="113">
        <v>3957727</v>
      </c>
      <c r="I686" s="118">
        <f t="shared" si="10"/>
        <v>395772.7</v>
      </c>
    </row>
    <row r="687" spans="1:9" hidden="1" x14ac:dyDescent="0.35">
      <c r="A687" s="110">
        <v>1100651</v>
      </c>
      <c r="B687" s="111">
        <v>72225</v>
      </c>
      <c r="C687" s="111" t="s">
        <v>795</v>
      </c>
      <c r="D687" s="110" t="s">
        <v>791</v>
      </c>
      <c r="E687" s="111" t="s">
        <v>802</v>
      </c>
      <c r="F687" s="112"/>
      <c r="G687" s="113">
        <v>4317520</v>
      </c>
      <c r="H687" s="113">
        <v>3957727</v>
      </c>
      <c r="I687" s="118">
        <f t="shared" si="10"/>
        <v>395772.7</v>
      </c>
    </row>
    <row r="688" spans="1:9" hidden="1" x14ac:dyDescent="0.35">
      <c r="A688" s="110">
        <v>1100287</v>
      </c>
      <c r="B688" s="111">
        <v>72223</v>
      </c>
      <c r="C688" s="111" t="s">
        <v>795</v>
      </c>
      <c r="D688" s="110" t="s">
        <v>791</v>
      </c>
      <c r="E688" s="111" t="s">
        <v>802</v>
      </c>
      <c r="F688" s="112"/>
      <c r="G688" s="113">
        <v>4317520</v>
      </c>
      <c r="H688" s="113">
        <v>3957727</v>
      </c>
      <c r="I688" s="118">
        <f t="shared" si="10"/>
        <v>395772.7</v>
      </c>
    </row>
    <row r="689" spans="1:9" hidden="1" x14ac:dyDescent="0.35">
      <c r="A689" s="110">
        <v>1100288</v>
      </c>
      <c r="B689" s="111">
        <v>72216</v>
      </c>
      <c r="C689" s="111" t="s">
        <v>795</v>
      </c>
      <c r="D689" s="110" t="s">
        <v>791</v>
      </c>
      <c r="E689" s="111" t="s">
        <v>802</v>
      </c>
      <c r="F689" s="112"/>
      <c r="G689" s="113">
        <v>4317520</v>
      </c>
      <c r="H689" s="113">
        <v>3957727</v>
      </c>
      <c r="I689" s="118">
        <f t="shared" si="10"/>
        <v>395772.7</v>
      </c>
    </row>
    <row r="690" spans="1:9" hidden="1" x14ac:dyDescent="0.35">
      <c r="A690" s="110">
        <v>1100699</v>
      </c>
      <c r="B690" s="111">
        <v>72220</v>
      </c>
      <c r="C690" s="111" t="s">
        <v>795</v>
      </c>
      <c r="D690" s="110" t="s">
        <v>791</v>
      </c>
      <c r="E690" s="111" t="s">
        <v>802</v>
      </c>
      <c r="F690" s="112"/>
      <c r="G690" s="113">
        <v>4317520</v>
      </c>
      <c r="H690" s="113">
        <v>3957727</v>
      </c>
      <c r="I690" s="118">
        <f t="shared" si="10"/>
        <v>395772.7</v>
      </c>
    </row>
    <row r="691" spans="1:9" hidden="1" x14ac:dyDescent="0.35">
      <c r="A691" s="110">
        <v>1100698</v>
      </c>
      <c r="B691" s="111">
        <v>72219</v>
      </c>
      <c r="C691" s="111" t="s">
        <v>795</v>
      </c>
      <c r="D691" s="110" t="s">
        <v>791</v>
      </c>
      <c r="E691" s="111" t="s">
        <v>802</v>
      </c>
      <c r="F691" s="112"/>
      <c r="G691" s="113">
        <v>4317520</v>
      </c>
      <c r="H691" s="113">
        <v>3957727</v>
      </c>
      <c r="I691" s="118">
        <f t="shared" si="10"/>
        <v>395772.7</v>
      </c>
    </row>
    <row r="692" spans="1:9" hidden="1" x14ac:dyDescent="0.35">
      <c r="A692" s="110">
        <v>1100085</v>
      </c>
      <c r="B692" s="111">
        <v>71394</v>
      </c>
      <c r="C692" s="111" t="s">
        <v>797</v>
      </c>
      <c r="D692" s="110" t="s">
        <v>791</v>
      </c>
      <c r="E692" s="111" t="s">
        <v>803</v>
      </c>
      <c r="F692" s="112"/>
      <c r="G692" s="113">
        <v>20411244</v>
      </c>
      <c r="H692" s="113">
        <v>20411244</v>
      </c>
      <c r="I692" s="118">
        <f t="shared" si="10"/>
        <v>2041124.4000000001</v>
      </c>
    </row>
    <row r="693" spans="1:9" hidden="1" x14ac:dyDescent="0.35">
      <c r="A693" s="110">
        <v>1000010</v>
      </c>
      <c r="B693" s="111">
        <v>69275</v>
      </c>
      <c r="C693" s="111" t="s">
        <v>181</v>
      </c>
      <c r="D693" s="110" t="s">
        <v>791</v>
      </c>
      <c r="E693" s="111" t="s">
        <v>186</v>
      </c>
      <c r="F693" s="111" t="s">
        <v>804</v>
      </c>
      <c r="G693" s="113">
        <v>595080</v>
      </c>
      <c r="H693" s="113">
        <v>287622</v>
      </c>
      <c r="I693" s="118">
        <f t="shared" si="10"/>
        <v>28762.2</v>
      </c>
    </row>
    <row r="694" spans="1:9" hidden="1" x14ac:dyDescent="0.35">
      <c r="A694" s="110">
        <v>1100091</v>
      </c>
      <c r="B694" s="111">
        <v>71400</v>
      </c>
      <c r="C694" s="111" t="s">
        <v>797</v>
      </c>
      <c r="D694" s="110" t="s">
        <v>791</v>
      </c>
      <c r="E694" s="111" t="s">
        <v>805</v>
      </c>
      <c r="F694" s="112"/>
      <c r="G694" s="113">
        <v>16326130</v>
      </c>
      <c r="H694" s="113">
        <v>16326130</v>
      </c>
      <c r="I694" s="118">
        <f t="shared" si="10"/>
        <v>1632613</v>
      </c>
    </row>
    <row r="695" spans="1:9" hidden="1" x14ac:dyDescent="0.35">
      <c r="A695" s="110">
        <v>1100086</v>
      </c>
      <c r="B695" s="111">
        <v>71404</v>
      </c>
      <c r="C695" s="111" t="s">
        <v>797</v>
      </c>
      <c r="D695" s="110" t="s">
        <v>791</v>
      </c>
      <c r="E695" s="111" t="s">
        <v>805</v>
      </c>
      <c r="F695" s="112"/>
      <c r="G695" s="113">
        <v>16326130</v>
      </c>
      <c r="H695" s="113">
        <v>16326130</v>
      </c>
      <c r="I695" s="118">
        <f t="shared" si="10"/>
        <v>1632613</v>
      </c>
    </row>
    <row r="696" spans="1:9" hidden="1" x14ac:dyDescent="0.35">
      <c r="A696" s="110">
        <v>1100087</v>
      </c>
      <c r="B696" s="111">
        <v>71407</v>
      </c>
      <c r="C696" s="111" t="s">
        <v>797</v>
      </c>
      <c r="D696" s="110" t="s">
        <v>791</v>
      </c>
      <c r="E696" s="111" t="s">
        <v>805</v>
      </c>
      <c r="F696" s="112"/>
      <c r="G696" s="113">
        <v>16326130</v>
      </c>
      <c r="H696" s="113">
        <v>16326130</v>
      </c>
      <c r="I696" s="118">
        <f t="shared" si="10"/>
        <v>1632613</v>
      </c>
    </row>
    <row r="697" spans="1:9" hidden="1" x14ac:dyDescent="0.35">
      <c r="A697" s="110">
        <v>1100014</v>
      </c>
      <c r="B697" s="111">
        <v>71398</v>
      </c>
      <c r="C697" s="111" t="s">
        <v>797</v>
      </c>
      <c r="D697" s="110" t="s">
        <v>791</v>
      </c>
      <c r="E697" s="111" t="s">
        <v>805</v>
      </c>
      <c r="F697" s="112"/>
      <c r="G697" s="113">
        <v>16326130</v>
      </c>
      <c r="H697" s="113">
        <v>16326130</v>
      </c>
      <c r="I697" s="118">
        <f t="shared" si="10"/>
        <v>1632613</v>
      </c>
    </row>
    <row r="698" spans="1:9" hidden="1" x14ac:dyDescent="0.35">
      <c r="A698" s="110">
        <v>1100088</v>
      </c>
      <c r="B698" s="111">
        <v>71399</v>
      </c>
      <c r="C698" s="111" t="s">
        <v>797</v>
      </c>
      <c r="D698" s="110" t="s">
        <v>791</v>
      </c>
      <c r="E698" s="111" t="s">
        <v>805</v>
      </c>
      <c r="F698" s="112"/>
      <c r="G698" s="113">
        <v>16326130</v>
      </c>
      <c r="H698" s="113">
        <v>16326130</v>
      </c>
      <c r="I698" s="118">
        <f t="shared" si="10"/>
        <v>1632613</v>
      </c>
    </row>
    <row r="699" spans="1:9" hidden="1" x14ac:dyDescent="0.35">
      <c r="A699" s="110">
        <v>1100458</v>
      </c>
      <c r="B699" s="111">
        <v>71406</v>
      </c>
      <c r="C699" s="111" t="s">
        <v>797</v>
      </c>
      <c r="D699" s="110" t="s">
        <v>791</v>
      </c>
      <c r="E699" s="111" t="s">
        <v>805</v>
      </c>
      <c r="F699" s="112"/>
      <c r="G699" s="113">
        <v>16326130</v>
      </c>
      <c r="H699" s="113">
        <v>16326130</v>
      </c>
      <c r="I699" s="118">
        <f t="shared" si="10"/>
        <v>1632613</v>
      </c>
    </row>
    <row r="700" spans="1:9" hidden="1" x14ac:dyDescent="0.35">
      <c r="A700" s="110">
        <v>25252</v>
      </c>
      <c r="B700" s="111">
        <v>71405</v>
      </c>
      <c r="C700" s="111" t="s">
        <v>797</v>
      </c>
      <c r="D700" s="110" t="s">
        <v>791</v>
      </c>
      <c r="E700" s="111" t="s">
        <v>805</v>
      </c>
      <c r="F700" s="112"/>
      <c r="G700" s="113">
        <v>16326130</v>
      </c>
      <c r="H700" s="113">
        <v>16326130</v>
      </c>
      <c r="I700" s="118">
        <f t="shared" si="10"/>
        <v>1632613</v>
      </c>
    </row>
    <row r="701" spans="1:9" hidden="1" x14ac:dyDescent="0.35">
      <c r="A701" s="110">
        <v>1100976</v>
      </c>
      <c r="B701" s="111">
        <v>71403</v>
      </c>
      <c r="C701" s="111" t="s">
        <v>797</v>
      </c>
      <c r="D701" s="110" t="s">
        <v>791</v>
      </c>
      <c r="E701" s="111" t="s">
        <v>805</v>
      </c>
      <c r="F701" s="112"/>
      <c r="G701" s="113">
        <v>16326130</v>
      </c>
      <c r="H701" s="113">
        <v>16326130</v>
      </c>
      <c r="I701" s="118">
        <f t="shared" si="10"/>
        <v>1632613</v>
      </c>
    </row>
    <row r="702" spans="1:9" hidden="1" x14ac:dyDescent="0.35">
      <c r="A702" s="110">
        <v>1100975</v>
      </c>
      <c r="B702" s="111">
        <v>71401</v>
      </c>
      <c r="C702" s="111" t="s">
        <v>797</v>
      </c>
      <c r="D702" s="110" t="s">
        <v>791</v>
      </c>
      <c r="E702" s="111" t="s">
        <v>805</v>
      </c>
      <c r="F702" s="112"/>
      <c r="G702" s="113">
        <v>16326130</v>
      </c>
      <c r="H702" s="113">
        <v>16326130</v>
      </c>
      <c r="I702" s="118">
        <f t="shared" si="10"/>
        <v>1632613</v>
      </c>
    </row>
    <row r="703" spans="1:9" hidden="1" x14ac:dyDescent="0.35">
      <c r="A703" s="110">
        <v>1100684</v>
      </c>
      <c r="B703" s="111">
        <v>71402</v>
      </c>
      <c r="C703" s="111" t="s">
        <v>797</v>
      </c>
      <c r="D703" s="110" t="s">
        <v>791</v>
      </c>
      <c r="E703" s="111" t="s">
        <v>805</v>
      </c>
      <c r="F703" s="112"/>
      <c r="G703" s="113">
        <v>16326130</v>
      </c>
      <c r="H703" s="113">
        <v>16326130</v>
      </c>
      <c r="I703" s="118">
        <f t="shared" si="10"/>
        <v>1632613</v>
      </c>
    </row>
    <row r="704" spans="1:9" hidden="1" x14ac:dyDescent="0.35">
      <c r="A704" s="110">
        <v>1100683</v>
      </c>
      <c r="B704" s="111">
        <v>71395</v>
      </c>
      <c r="C704" s="111" t="s">
        <v>797</v>
      </c>
      <c r="D704" s="110" t="s">
        <v>791</v>
      </c>
      <c r="E704" s="111" t="s">
        <v>806</v>
      </c>
      <c r="F704" s="112"/>
      <c r="G704" s="113">
        <v>45636836</v>
      </c>
      <c r="H704" s="113">
        <v>45636836</v>
      </c>
      <c r="I704" s="118">
        <f t="shared" si="10"/>
        <v>4563683.6000000006</v>
      </c>
    </row>
    <row r="705" spans="1:9" hidden="1" x14ac:dyDescent="0.35">
      <c r="A705" s="110">
        <v>1100017</v>
      </c>
      <c r="B705" s="111">
        <v>71397</v>
      </c>
      <c r="C705" s="111" t="s">
        <v>797</v>
      </c>
      <c r="D705" s="110" t="s">
        <v>791</v>
      </c>
      <c r="E705" s="111" t="s">
        <v>807</v>
      </c>
      <c r="F705" s="112"/>
      <c r="G705" s="113">
        <v>8958780</v>
      </c>
      <c r="H705" s="113">
        <v>8958780</v>
      </c>
      <c r="I705" s="118">
        <f t="shared" si="10"/>
        <v>895878</v>
      </c>
    </row>
  </sheetData>
  <autoFilter ref="A1:H705">
    <filterColumn colId="3">
      <filters>
        <filter val="Microbiologia"/>
      </filters>
    </filterColumn>
  </autoFilter>
  <sortState ref="B2:I705">
    <sortCondition ref="D2:D705"/>
    <sortCondition ref="E2:E705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R17"/>
  <sheetViews>
    <sheetView showGridLines="0" showRowColHeaders="0" zoomScale="85" zoomScaleNormal="85" zoomScalePageLayoutView="85" workbookViewId="0">
      <selection activeCell="C8" sqref="C8"/>
    </sheetView>
  </sheetViews>
  <sheetFormatPr baseColWidth="10" defaultColWidth="10.81640625" defaultRowHeight="12.5" x14ac:dyDescent="0.25"/>
  <cols>
    <col min="1" max="1" width="24.453125" style="33" customWidth="1"/>
    <col min="2" max="2" width="22.81640625" style="33" customWidth="1"/>
    <col min="3" max="3" width="17.453125" style="33" customWidth="1"/>
    <col min="4" max="4" width="16.26953125" style="33" customWidth="1"/>
    <col min="5" max="15" width="14.7265625" style="33" customWidth="1"/>
    <col min="16" max="16" width="15.453125" style="33" customWidth="1"/>
    <col min="17" max="16384" width="10.81640625" style="33"/>
  </cols>
  <sheetData>
    <row r="1" spans="1:18" ht="13" thickBot="1" x14ac:dyDescent="0.3"/>
    <row r="2" spans="1:18" ht="13.5" thickBot="1" x14ac:dyDescent="0.3">
      <c r="C2" s="285" t="s">
        <v>39</v>
      </c>
      <c r="D2" s="286"/>
      <c r="E2" s="286"/>
      <c r="F2" s="286"/>
      <c r="G2" s="287"/>
      <c r="H2" s="285" t="s">
        <v>808</v>
      </c>
      <c r="I2" s="286"/>
      <c r="J2" s="286"/>
      <c r="K2" s="286"/>
      <c r="L2" s="287"/>
      <c r="M2" s="285" t="s">
        <v>41</v>
      </c>
      <c r="N2" s="286"/>
      <c r="O2" s="286"/>
      <c r="P2" s="286"/>
      <c r="Q2" s="287"/>
      <c r="R2" s="45"/>
    </row>
    <row r="3" spans="1:18" ht="13.5" thickBot="1" x14ac:dyDescent="0.3">
      <c r="A3" s="331" t="s">
        <v>809</v>
      </c>
      <c r="B3" s="331" t="s">
        <v>33</v>
      </c>
      <c r="C3" s="285" t="s">
        <v>34</v>
      </c>
      <c r="D3" s="286"/>
      <c r="E3" s="286"/>
      <c r="F3" s="286"/>
      <c r="G3" s="287"/>
      <c r="H3" s="285" t="s">
        <v>34</v>
      </c>
      <c r="I3" s="286"/>
      <c r="J3" s="286"/>
      <c r="K3" s="286"/>
      <c r="L3" s="287"/>
      <c r="M3" s="285" t="s">
        <v>34</v>
      </c>
      <c r="N3" s="286"/>
      <c r="O3" s="286"/>
      <c r="P3" s="286"/>
      <c r="Q3" s="287"/>
      <c r="R3" s="321" t="s">
        <v>2</v>
      </c>
    </row>
    <row r="4" spans="1:18" ht="13" x14ac:dyDescent="0.25">
      <c r="A4" s="332"/>
      <c r="B4" s="332"/>
      <c r="C4" s="324" t="s">
        <v>44</v>
      </c>
      <c r="D4" s="324" t="s">
        <v>45</v>
      </c>
      <c r="E4" s="326" t="s">
        <v>4</v>
      </c>
      <c r="F4" s="327"/>
      <c r="G4" s="328"/>
      <c r="H4" s="324" t="s">
        <v>44</v>
      </c>
      <c r="I4" s="324" t="s">
        <v>45</v>
      </c>
      <c r="J4" s="326" t="s">
        <v>4</v>
      </c>
      <c r="K4" s="327"/>
      <c r="L4" s="328"/>
      <c r="M4" s="324" t="s">
        <v>44</v>
      </c>
      <c r="N4" s="324" t="s">
        <v>45</v>
      </c>
      <c r="O4" s="326" t="s">
        <v>4</v>
      </c>
      <c r="P4" s="327"/>
      <c r="Q4" s="328"/>
      <c r="R4" s="322"/>
    </row>
    <row r="5" spans="1:18" ht="13.5" thickBot="1" x14ac:dyDescent="0.3">
      <c r="A5" s="333"/>
      <c r="B5" s="333"/>
      <c r="C5" s="325"/>
      <c r="D5" s="325"/>
      <c r="E5" s="122" t="s">
        <v>46</v>
      </c>
      <c r="F5" s="85"/>
      <c r="G5" s="120"/>
      <c r="H5" s="325"/>
      <c r="I5" s="325"/>
      <c r="J5" s="122" t="s">
        <v>46</v>
      </c>
      <c r="K5" s="85"/>
      <c r="L5" s="120"/>
      <c r="M5" s="325"/>
      <c r="N5" s="325"/>
      <c r="O5" s="122" t="s">
        <v>46</v>
      </c>
      <c r="P5" s="85"/>
      <c r="Q5" s="120"/>
      <c r="R5" s="323"/>
    </row>
    <row r="6" spans="1:18" x14ac:dyDescent="0.25">
      <c r="A6" s="34"/>
      <c r="B6" s="34"/>
      <c r="C6" s="35"/>
      <c r="D6" s="36"/>
      <c r="E6" s="3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34"/>
      <c r="Q6" s="187"/>
      <c r="R6" s="187">
        <f>SUM(C6:Q6)</f>
        <v>0</v>
      </c>
    </row>
    <row r="7" spans="1:18" x14ac:dyDescent="0.25">
      <c r="A7" s="34"/>
      <c r="B7" s="34"/>
      <c r="C7" s="35"/>
      <c r="D7" s="36"/>
      <c r="E7" s="3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34"/>
      <c r="Q7" s="187"/>
      <c r="R7" s="187">
        <f t="shared" ref="R7:R16" si="0">SUM(C7:Q7)</f>
        <v>0</v>
      </c>
    </row>
    <row r="8" spans="1:18" x14ac:dyDescent="0.25">
      <c r="A8" s="34"/>
      <c r="B8" s="34"/>
      <c r="C8" s="35"/>
      <c r="D8" s="36"/>
      <c r="E8" s="3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34"/>
      <c r="Q8" s="187"/>
      <c r="R8" s="187">
        <f t="shared" si="0"/>
        <v>0</v>
      </c>
    </row>
    <row r="9" spans="1:18" x14ac:dyDescent="0.25">
      <c r="A9" s="34"/>
      <c r="B9" s="34"/>
      <c r="C9" s="35"/>
      <c r="D9" s="36"/>
      <c r="E9" s="3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34"/>
      <c r="Q9" s="187"/>
      <c r="R9" s="187">
        <f t="shared" si="0"/>
        <v>0</v>
      </c>
    </row>
    <row r="10" spans="1:18" x14ac:dyDescent="0.25">
      <c r="A10" s="34"/>
      <c r="B10" s="34"/>
      <c r="C10" s="35"/>
      <c r="D10" s="36"/>
      <c r="E10" s="3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34"/>
      <c r="Q10" s="187"/>
      <c r="R10" s="187">
        <f t="shared" si="0"/>
        <v>0</v>
      </c>
    </row>
    <row r="11" spans="1:18" x14ac:dyDescent="0.25">
      <c r="A11" s="34"/>
      <c r="B11" s="34"/>
      <c r="C11" s="35"/>
      <c r="D11" s="36"/>
      <c r="E11" s="3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34"/>
      <c r="Q11" s="187"/>
      <c r="R11" s="187">
        <f t="shared" si="0"/>
        <v>0</v>
      </c>
    </row>
    <row r="12" spans="1:18" x14ac:dyDescent="0.25">
      <c r="A12" s="34"/>
      <c r="B12" s="34"/>
      <c r="C12" s="35"/>
      <c r="D12" s="36"/>
      <c r="E12" s="3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34"/>
      <c r="Q12" s="187"/>
      <c r="R12" s="187">
        <f t="shared" si="0"/>
        <v>0</v>
      </c>
    </row>
    <row r="13" spans="1:18" x14ac:dyDescent="0.25">
      <c r="A13" s="34"/>
      <c r="B13" s="34"/>
      <c r="C13" s="35"/>
      <c r="D13" s="36"/>
      <c r="E13" s="3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34"/>
      <c r="Q13" s="187"/>
      <c r="R13" s="187">
        <f t="shared" si="0"/>
        <v>0</v>
      </c>
    </row>
    <row r="14" spans="1:18" x14ac:dyDescent="0.25">
      <c r="A14" s="34"/>
      <c r="B14" s="34"/>
      <c r="C14" s="35"/>
      <c r="D14" s="36"/>
      <c r="E14" s="3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34"/>
      <c r="Q14" s="187"/>
      <c r="R14" s="187">
        <f t="shared" si="0"/>
        <v>0</v>
      </c>
    </row>
    <row r="15" spans="1:18" x14ac:dyDescent="0.25">
      <c r="A15" s="34"/>
      <c r="B15" s="34"/>
      <c r="C15" s="35"/>
      <c r="D15" s="36"/>
      <c r="E15" s="3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34"/>
      <c r="Q15" s="187"/>
      <c r="R15" s="187">
        <f t="shared" si="0"/>
        <v>0</v>
      </c>
    </row>
    <row r="16" spans="1:18" ht="13" thickBot="1" x14ac:dyDescent="0.3">
      <c r="A16" s="38"/>
      <c r="B16" s="39"/>
      <c r="C16" s="40"/>
      <c r="D16" s="41"/>
      <c r="E16" s="42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39"/>
      <c r="Q16" s="188"/>
      <c r="R16" s="187">
        <f t="shared" si="0"/>
        <v>0</v>
      </c>
    </row>
    <row r="17" spans="1:18" ht="13.5" thickBot="1" x14ac:dyDescent="0.35">
      <c r="A17" s="329" t="s">
        <v>2</v>
      </c>
      <c r="B17" s="330"/>
      <c r="C17" s="189">
        <f>SUM(C6:C16)</f>
        <v>0</v>
      </c>
      <c r="D17" s="189">
        <f t="shared" ref="D17:R17" si="1">SUM(D6:D16)</f>
        <v>0</v>
      </c>
      <c r="E17" s="189">
        <f t="shared" si="1"/>
        <v>0</v>
      </c>
      <c r="F17" s="189">
        <f t="shared" si="1"/>
        <v>0</v>
      </c>
      <c r="G17" s="189">
        <f t="shared" si="1"/>
        <v>0</v>
      </c>
      <c r="H17" s="189">
        <f t="shared" si="1"/>
        <v>0</v>
      </c>
      <c r="I17" s="189">
        <f t="shared" si="1"/>
        <v>0</v>
      </c>
      <c r="J17" s="189">
        <f t="shared" si="1"/>
        <v>0</v>
      </c>
      <c r="K17" s="189">
        <f t="shared" si="1"/>
        <v>0</v>
      </c>
      <c r="L17" s="189">
        <f t="shared" si="1"/>
        <v>0</v>
      </c>
      <c r="M17" s="189">
        <f t="shared" si="1"/>
        <v>0</v>
      </c>
      <c r="N17" s="189">
        <f t="shared" si="1"/>
        <v>0</v>
      </c>
      <c r="O17" s="189">
        <f t="shared" si="1"/>
        <v>0</v>
      </c>
      <c r="P17" s="189">
        <f t="shared" si="1"/>
        <v>0</v>
      </c>
      <c r="Q17" s="189">
        <f t="shared" si="1"/>
        <v>0</v>
      </c>
      <c r="R17" s="189">
        <f t="shared" si="1"/>
        <v>0</v>
      </c>
    </row>
  </sheetData>
  <customSheetViews>
    <customSheetView guid="{B16518E6-F566-4CD3-8212-A9B00FEF0110}" state="hidden">
      <selection activeCell="E28" sqref="E28"/>
      <pageMargins left="0" right="0" top="0" bottom="0" header="0" footer="0"/>
      <pageSetup orientation="landscape" horizontalDpi="300" verticalDpi="300"/>
      <headerFooter alignWithMargins="0">
        <oddHeader>&amp;C&amp;"Arial,Negrita"UNIVERSIDAD DEL ROSARIO    
PRESUPUESTO SOFTWARE</oddHeader>
      </headerFooter>
    </customSheetView>
    <customSheetView guid="{9B445CA5-1DDF-42B5-B484-D476CB782415}" state="hidden">
      <selection activeCell="E28" sqref="E28"/>
      <pageMargins left="0" right="0" top="0" bottom="0" header="0" footer="0"/>
      <pageSetup orientation="landscape" horizontalDpi="300" verticalDpi="300"/>
      <headerFooter alignWithMargins="0">
        <oddHeader>&amp;C&amp;"Arial,Negrita"UNIVERSIDAD DEL ROSARIO    
PRESUPUESTO SOFTWARE</oddHeader>
      </headerFooter>
    </customSheetView>
  </customSheetViews>
  <mergeCells count="19">
    <mergeCell ref="A17:B17"/>
    <mergeCell ref="A3:A5"/>
    <mergeCell ref="B3:B5"/>
    <mergeCell ref="C4:C5"/>
    <mergeCell ref="C2:G2"/>
    <mergeCell ref="H2:L2"/>
    <mergeCell ref="M2:Q2"/>
    <mergeCell ref="C3:G3"/>
    <mergeCell ref="H3:L3"/>
    <mergeCell ref="M3:Q3"/>
    <mergeCell ref="R3:R5"/>
    <mergeCell ref="D4:D5"/>
    <mergeCell ref="E4:G4"/>
    <mergeCell ref="H4:H5"/>
    <mergeCell ref="I4:I5"/>
    <mergeCell ref="J4:L4"/>
    <mergeCell ref="M4:M5"/>
    <mergeCell ref="N4:N5"/>
    <mergeCell ref="O4:Q4"/>
  </mergeCells>
  <phoneticPr fontId="3" type="noConversion"/>
  <pageMargins left="0.74803149606299213" right="0.74803149606299213" top="1.36" bottom="0.98425196850393704" header="0.42" footer="0"/>
  <pageSetup orientation="landscape" horizontalDpi="300" verticalDpi="300"/>
  <headerFooter alignWithMargins="0">
    <oddHeader>&amp;C&amp;"Arial,Negrita"UNIVERSIDAD DEL ROSARIO    
PRESUPUESTO SOFTWARE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U23"/>
  <sheetViews>
    <sheetView showGridLines="0" showRowColHeaders="0" zoomScale="80" zoomScaleNormal="80" zoomScalePageLayoutView="80" workbookViewId="0">
      <selection activeCell="E8" sqref="E8"/>
    </sheetView>
  </sheetViews>
  <sheetFormatPr baseColWidth="10" defaultColWidth="10.81640625" defaultRowHeight="12.5" x14ac:dyDescent="0.25"/>
  <cols>
    <col min="1" max="1" width="31.7265625" style="46" customWidth="1"/>
    <col min="2" max="2" width="36.1796875" style="45" customWidth="1"/>
    <col min="3" max="3" width="11" style="46" bestFit="1" customWidth="1"/>
    <col min="4" max="4" width="14.26953125" style="46" customWidth="1"/>
    <col min="5" max="5" width="26.453125" style="45" customWidth="1"/>
    <col min="6" max="20" width="16.1796875" style="46" customWidth="1"/>
    <col min="21" max="21" width="20" style="46" customWidth="1"/>
    <col min="22" max="16384" width="10.81640625" style="46"/>
  </cols>
  <sheetData>
    <row r="1" spans="1:21" ht="13.5" thickBot="1" x14ac:dyDescent="0.3">
      <c r="F1" s="345" t="s">
        <v>39</v>
      </c>
      <c r="G1" s="346"/>
      <c r="H1" s="347"/>
      <c r="I1" s="348"/>
      <c r="J1" s="349"/>
      <c r="K1" s="345" t="s">
        <v>40</v>
      </c>
      <c r="L1" s="346"/>
      <c r="M1" s="347"/>
      <c r="N1" s="348"/>
      <c r="O1" s="349"/>
      <c r="P1" s="345" t="s">
        <v>41</v>
      </c>
      <c r="Q1" s="346"/>
      <c r="R1" s="347"/>
      <c r="S1" s="348"/>
      <c r="T1" s="349"/>
    </row>
    <row r="2" spans="1:21" ht="12.75" customHeight="1" x14ac:dyDescent="0.25">
      <c r="A2" s="334" t="s">
        <v>810</v>
      </c>
      <c r="B2" s="336" t="s">
        <v>811</v>
      </c>
      <c r="C2" s="336" t="s">
        <v>42</v>
      </c>
      <c r="D2" s="338" t="s">
        <v>43</v>
      </c>
      <c r="E2" s="338" t="s">
        <v>812</v>
      </c>
      <c r="F2" s="334" t="s">
        <v>34</v>
      </c>
      <c r="G2" s="335"/>
      <c r="H2" s="336"/>
      <c r="I2" s="337"/>
      <c r="J2" s="338"/>
      <c r="K2" s="339" t="s">
        <v>34</v>
      </c>
      <c r="L2" s="340"/>
      <c r="M2" s="340"/>
      <c r="N2" s="340"/>
      <c r="O2" s="341"/>
      <c r="P2" s="339" t="s">
        <v>34</v>
      </c>
      <c r="Q2" s="340"/>
      <c r="R2" s="340"/>
      <c r="S2" s="340"/>
      <c r="T2" s="341"/>
      <c r="U2" s="342" t="s">
        <v>2</v>
      </c>
    </row>
    <row r="3" spans="1:21" ht="12.75" customHeight="1" x14ac:dyDescent="0.25">
      <c r="A3" s="324"/>
      <c r="B3" s="350"/>
      <c r="C3" s="350"/>
      <c r="D3" s="352"/>
      <c r="E3" s="352"/>
      <c r="F3" s="324" t="s">
        <v>44</v>
      </c>
      <c r="G3" s="324" t="s">
        <v>45</v>
      </c>
      <c r="H3" s="326" t="s">
        <v>4</v>
      </c>
      <c r="I3" s="327"/>
      <c r="J3" s="328"/>
      <c r="K3" s="324" t="s">
        <v>44</v>
      </c>
      <c r="L3" s="324" t="s">
        <v>45</v>
      </c>
      <c r="M3" s="326" t="s">
        <v>4</v>
      </c>
      <c r="N3" s="327"/>
      <c r="O3" s="328"/>
      <c r="P3" s="324" t="s">
        <v>44</v>
      </c>
      <c r="Q3" s="324" t="s">
        <v>45</v>
      </c>
      <c r="R3" s="326" t="s">
        <v>4</v>
      </c>
      <c r="S3" s="327"/>
      <c r="T3" s="328"/>
      <c r="U3" s="343"/>
    </row>
    <row r="4" spans="1:21" ht="13.5" customHeight="1" thickBot="1" x14ac:dyDescent="0.3">
      <c r="A4" s="325"/>
      <c r="B4" s="351"/>
      <c r="C4" s="351"/>
      <c r="D4" s="353"/>
      <c r="E4" s="353"/>
      <c r="F4" s="325"/>
      <c r="G4" s="325"/>
      <c r="H4" s="122" t="s">
        <v>46</v>
      </c>
      <c r="I4" s="85"/>
      <c r="J4" s="120"/>
      <c r="K4" s="325"/>
      <c r="L4" s="325"/>
      <c r="M4" s="122" t="s">
        <v>46</v>
      </c>
      <c r="N4" s="85"/>
      <c r="O4" s="120"/>
      <c r="P4" s="325"/>
      <c r="Q4" s="325"/>
      <c r="R4" s="122" t="s">
        <v>46</v>
      </c>
      <c r="S4" s="85"/>
      <c r="T4" s="120"/>
      <c r="U4" s="344"/>
    </row>
    <row r="5" spans="1:21" ht="22.5" customHeight="1" x14ac:dyDescent="0.25">
      <c r="A5" s="239"/>
      <c r="B5" s="76"/>
      <c r="C5" s="77"/>
      <c r="D5" s="94"/>
      <c r="E5" s="190">
        <f>+C5*D5</f>
        <v>0</v>
      </c>
      <c r="F5" s="78"/>
      <c r="G5" s="79"/>
      <c r="H5" s="94"/>
      <c r="I5" s="95"/>
      <c r="J5" s="93"/>
      <c r="K5" s="96"/>
      <c r="L5" s="94"/>
      <c r="M5" s="94"/>
      <c r="N5" s="95"/>
      <c r="O5" s="93"/>
      <c r="P5" s="96"/>
      <c r="Q5" s="80"/>
      <c r="R5" s="79"/>
      <c r="S5" s="86"/>
      <c r="T5" s="81"/>
      <c r="U5" s="73">
        <f>SUM(F5:T5)</f>
        <v>0</v>
      </c>
    </row>
    <row r="6" spans="1:21" ht="22.5" customHeight="1" x14ac:dyDescent="0.25">
      <c r="A6" s="49"/>
      <c r="B6" s="50"/>
      <c r="C6" s="43"/>
      <c r="D6" s="240"/>
      <c r="E6" s="190">
        <f t="shared" ref="E6:E11" si="0">+C6*D6</f>
        <v>0</v>
      </c>
      <c r="F6" s="49"/>
      <c r="G6" s="54"/>
      <c r="H6" s="97"/>
      <c r="I6" s="98"/>
      <c r="J6" s="99"/>
      <c r="K6" s="100"/>
      <c r="L6" s="97"/>
      <c r="M6" s="58"/>
      <c r="N6" s="89"/>
      <c r="O6" s="65"/>
      <c r="P6" s="57"/>
      <c r="Q6" s="54"/>
      <c r="R6" s="54"/>
      <c r="S6" s="87"/>
      <c r="T6" s="55"/>
      <c r="U6" s="72">
        <f t="shared" ref="U6:U11" si="1">SUM(F6:T6)</f>
        <v>0</v>
      </c>
    </row>
    <row r="7" spans="1:21" ht="22.5" customHeight="1" x14ac:dyDescent="0.25">
      <c r="A7" s="49"/>
      <c r="B7" s="50"/>
      <c r="C7" s="43"/>
      <c r="D7" s="240"/>
      <c r="E7" s="190">
        <f t="shared" si="0"/>
        <v>0</v>
      </c>
      <c r="F7" s="49"/>
      <c r="G7" s="54"/>
      <c r="H7" s="97"/>
      <c r="I7" s="98"/>
      <c r="J7" s="99"/>
      <c r="K7" s="100"/>
      <c r="L7" s="101"/>
      <c r="M7" s="97"/>
      <c r="N7" s="98"/>
      <c r="O7" s="65"/>
      <c r="P7" s="100"/>
      <c r="Q7" s="54"/>
      <c r="R7" s="61"/>
      <c r="S7" s="88"/>
      <c r="T7" s="55"/>
      <c r="U7" s="72">
        <f t="shared" si="1"/>
        <v>0</v>
      </c>
    </row>
    <row r="8" spans="1:21" ht="22.5" customHeight="1" x14ac:dyDescent="0.25">
      <c r="A8" s="57"/>
      <c r="B8" s="50"/>
      <c r="C8" s="58"/>
      <c r="D8" s="97"/>
      <c r="E8" s="190">
        <f t="shared" si="0"/>
        <v>0</v>
      </c>
      <c r="F8" s="70"/>
      <c r="G8" s="54"/>
      <c r="H8" s="97"/>
      <c r="I8" s="98"/>
      <c r="J8" s="99"/>
      <c r="K8" s="100"/>
      <c r="L8" s="101"/>
      <c r="M8" s="97"/>
      <c r="N8" s="98"/>
      <c r="O8" s="65"/>
      <c r="P8" s="100"/>
      <c r="Q8" s="56"/>
      <c r="R8" s="54"/>
      <c r="S8" s="87"/>
      <c r="T8" s="74"/>
      <c r="U8" s="72">
        <f t="shared" si="1"/>
        <v>0</v>
      </c>
    </row>
    <row r="9" spans="1:21" ht="22.5" customHeight="1" x14ac:dyDescent="0.25">
      <c r="A9" s="57"/>
      <c r="B9" s="50"/>
      <c r="C9" s="58"/>
      <c r="D9" s="97"/>
      <c r="E9" s="190">
        <f t="shared" si="0"/>
        <v>0</v>
      </c>
      <c r="F9" s="70"/>
      <c r="G9" s="54"/>
      <c r="H9" s="97"/>
      <c r="I9" s="98"/>
      <c r="J9" s="102"/>
      <c r="K9" s="100"/>
      <c r="L9" s="97"/>
      <c r="M9" s="97"/>
      <c r="N9" s="98"/>
      <c r="O9" s="65"/>
      <c r="P9" s="100"/>
      <c r="Q9" s="56"/>
      <c r="R9" s="54"/>
      <c r="S9" s="87"/>
      <c r="T9" s="74"/>
      <c r="U9" s="72">
        <f t="shared" si="1"/>
        <v>0</v>
      </c>
    </row>
    <row r="10" spans="1:21" ht="22.5" customHeight="1" x14ac:dyDescent="0.25">
      <c r="A10" s="57"/>
      <c r="B10" s="50"/>
      <c r="C10" s="58"/>
      <c r="D10" s="97"/>
      <c r="E10" s="190">
        <f t="shared" si="0"/>
        <v>0</v>
      </c>
      <c r="F10" s="70"/>
      <c r="G10" s="54"/>
      <c r="H10" s="97"/>
      <c r="I10" s="98"/>
      <c r="J10" s="65"/>
      <c r="K10" s="57"/>
      <c r="L10" s="101"/>
      <c r="M10" s="58"/>
      <c r="N10" s="89"/>
      <c r="O10" s="99"/>
      <c r="P10" s="100"/>
      <c r="Q10" s="56"/>
      <c r="R10" s="54"/>
      <c r="S10" s="87"/>
      <c r="T10" s="74"/>
      <c r="U10" s="72">
        <f t="shared" si="1"/>
        <v>0</v>
      </c>
    </row>
    <row r="11" spans="1:21" ht="22.5" customHeight="1" x14ac:dyDescent="0.25">
      <c r="A11" s="57"/>
      <c r="B11" s="50"/>
      <c r="C11" s="58"/>
      <c r="D11" s="97"/>
      <c r="E11" s="190">
        <f t="shared" si="0"/>
        <v>0</v>
      </c>
      <c r="F11" s="70"/>
      <c r="G11" s="54"/>
      <c r="H11" s="54"/>
      <c r="I11" s="87"/>
      <c r="J11" s="55"/>
      <c r="K11" s="49"/>
      <c r="L11" s="56"/>
      <c r="M11" s="47"/>
      <c r="N11" s="69"/>
      <c r="O11" s="74"/>
      <c r="P11" s="70"/>
      <c r="Q11" s="56"/>
      <c r="R11" s="47"/>
      <c r="S11" s="69"/>
      <c r="T11" s="74"/>
      <c r="U11" s="72">
        <f t="shared" si="1"/>
        <v>0</v>
      </c>
    </row>
    <row r="12" spans="1:21" ht="18" customHeight="1" thickBot="1" x14ac:dyDescent="0.3">
      <c r="A12" s="277" t="s">
        <v>2</v>
      </c>
      <c r="B12" s="278"/>
      <c r="C12" s="278"/>
      <c r="D12" s="278"/>
      <c r="E12" s="123"/>
      <c r="F12" s="71">
        <f>SUM(F5:F11)</f>
        <v>0</v>
      </c>
      <c r="G12" s="75">
        <f>SUM(G5:G11)</f>
        <v>0</v>
      </c>
      <c r="H12" s="75">
        <f t="shared" ref="H12:T12" si="2">SUM(H5:H11)</f>
        <v>0</v>
      </c>
      <c r="I12" s="75">
        <f t="shared" si="2"/>
        <v>0</v>
      </c>
      <c r="J12" s="75">
        <f t="shared" si="2"/>
        <v>0</v>
      </c>
      <c r="K12" s="75">
        <f t="shared" si="2"/>
        <v>0</v>
      </c>
      <c r="L12" s="75">
        <f t="shared" si="2"/>
        <v>0</v>
      </c>
      <c r="M12" s="75">
        <f t="shared" si="2"/>
        <v>0</v>
      </c>
      <c r="N12" s="75">
        <f t="shared" si="2"/>
        <v>0</v>
      </c>
      <c r="O12" s="75">
        <f t="shared" si="2"/>
        <v>0</v>
      </c>
      <c r="P12" s="75">
        <f t="shared" si="2"/>
        <v>0</v>
      </c>
      <c r="Q12" s="75">
        <f t="shared" si="2"/>
        <v>0</v>
      </c>
      <c r="R12" s="75">
        <f t="shared" si="2"/>
        <v>0</v>
      </c>
      <c r="S12" s="75">
        <f t="shared" si="2"/>
        <v>0</v>
      </c>
      <c r="T12" s="75">
        <f t="shared" si="2"/>
        <v>0</v>
      </c>
      <c r="U12" s="68">
        <f>SUM(U5:U11)</f>
        <v>0</v>
      </c>
    </row>
    <row r="14" spans="1:21" x14ac:dyDescent="0.25">
      <c r="A14" s="103"/>
    </row>
    <row r="15" spans="1:21" ht="13" x14ac:dyDescent="0.25">
      <c r="A15" s="92"/>
      <c r="E15" s="51"/>
      <c r="F15" s="62"/>
      <c r="G15" s="62"/>
      <c r="H15" s="62"/>
      <c r="I15" s="62"/>
      <c r="J15" s="52"/>
      <c r="K15" s="52"/>
      <c r="L15" s="52"/>
      <c r="M15" s="52"/>
      <c r="N15" s="52"/>
      <c r="P15" s="52"/>
      <c r="Q15" s="52"/>
      <c r="R15" s="52"/>
      <c r="S15" s="52"/>
    </row>
    <row r="16" spans="1:21" ht="13" x14ac:dyDescent="0.25">
      <c r="A16" s="92"/>
      <c r="E16" s="51"/>
      <c r="F16" s="62"/>
      <c r="G16" s="62"/>
      <c r="H16" s="63"/>
      <c r="I16" s="63"/>
      <c r="J16" s="52"/>
      <c r="K16" s="52"/>
      <c r="L16" s="52"/>
      <c r="M16" s="52"/>
      <c r="N16" s="52"/>
      <c r="O16" s="52"/>
      <c r="P16" s="52"/>
      <c r="Q16" s="52"/>
      <c r="R16" s="52"/>
      <c r="S16" s="52"/>
      <c r="U16" s="53"/>
    </row>
    <row r="17" spans="5:21" x14ac:dyDescent="0.25">
      <c r="E17" s="51"/>
      <c r="F17" s="64"/>
      <c r="G17" s="64"/>
      <c r="H17" s="64"/>
      <c r="I17" s="64"/>
      <c r="J17" s="51"/>
      <c r="K17" s="60"/>
      <c r="L17" s="60"/>
      <c r="M17" s="60"/>
      <c r="N17" s="60"/>
      <c r="O17" s="52"/>
      <c r="P17" s="60"/>
      <c r="Q17" s="60"/>
      <c r="R17" s="60"/>
      <c r="S17" s="60"/>
    </row>
    <row r="18" spans="5:21" x14ac:dyDescent="0.25">
      <c r="E18" s="51"/>
      <c r="F18" s="64"/>
      <c r="G18" s="64"/>
      <c r="H18" s="64"/>
      <c r="I18" s="64"/>
      <c r="J18" s="51"/>
      <c r="K18" s="51"/>
      <c r="L18" s="51"/>
      <c r="M18" s="51"/>
      <c r="N18" s="51"/>
      <c r="O18" s="52"/>
      <c r="P18" s="51"/>
      <c r="Q18" s="51"/>
      <c r="R18" s="51"/>
      <c r="S18" s="51"/>
      <c r="U18" s="53"/>
    </row>
    <row r="19" spans="5:21" x14ac:dyDescent="0.25">
      <c r="E19" s="51"/>
      <c r="F19" s="62"/>
      <c r="G19" s="62"/>
      <c r="H19" s="62"/>
      <c r="I19" s="62"/>
      <c r="J19" s="52"/>
      <c r="K19" s="52"/>
      <c r="L19" s="52"/>
      <c r="M19" s="52"/>
      <c r="N19" s="52"/>
      <c r="O19" s="52"/>
      <c r="P19" s="52"/>
      <c r="Q19" s="52"/>
      <c r="R19" s="52"/>
      <c r="S19" s="52"/>
    </row>
    <row r="20" spans="5:21" x14ac:dyDescent="0.25">
      <c r="F20" s="62"/>
      <c r="G20" s="62"/>
      <c r="H20" s="62"/>
      <c r="I20" s="6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5:21" x14ac:dyDescent="0.25">
      <c r="F21" s="62"/>
      <c r="G21" s="62"/>
      <c r="H21" s="62"/>
      <c r="I21" s="62"/>
    </row>
    <row r="22" spans="5:21" x14ac:dyDescent="0.25">
      <c r="F22" s="62"/>
      <c r="G22" s="62"/>
      <c r="H22" s="62"/>
      <c r="I22" s="62"/>
    </row>
    <row r="23" spans="5:21" x14ac:dyDescent="0.25">
      <c r="F23" s="62"/>
      <c r="G23" s="62"/>
      <c r="H23" s="62"/>
      <c r="I23" s="62"/>
    </row>
  </sheetData>
  <mergeCells count="22">
    <mergeCell ref="F1:J1"/>
    <mergeCell ref="K1:O1"/>
    <mergeCell ref="P1:T1"/>
    <mergeCell ref="A2:A4"/>
    <mergeCell ref="B2:B4"/>
    <mergeCell ref="C2:C4"/>
    <mergeCell ref="D2:D4"/>
    <mergeCell ref="E2:E4"/>
    <mergeCell ref="A12:D12"/>
    <mergeCell ref="F2:J2"/>
    <mergeCell ref="K2:O2"/>
    <mergeCell ref="P2:T2"/>
    <mergeCell ref="U2:U4"/>
    <mergeCell ref="F3:F4"/>
    <mergeCell ref="G3:G4"/>
    <mergeCell ref="H3:J3"/>
    <mergeCell ref="K3:K4"/>
    <mergeCell ref="L3:L4"/>
    <mergeCell ref="M3:O3"/>
    <mergeCell ref="P3:P4"/>
    <mergeCell ref="Q3:Q4"/>
    <mergeCell ref="R3:T3"/>
  </mergeCells>
  <pageMargins left="0.74803149606299213" right="0.74803149606299213" top="1.48" bottom="0.98425196850393704" header="0.43" footer="0"/>
  <pageSetup orientation="landscape" horizontalDpi="300" verticalDpi="300" r:id="rId1"/>
  <headerFooter alignWithMargins="0">
    <oddHeader>&amp;C&amp;"Arial,Negrita"UNIVERSIDAD DEL ROSARIO    
PRESUPUESTO VIAJES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Proyección</vt:lpstr>
      <vt:lpstr>TD Ejecución</vt:lpstr>
      <vt:lpstr>Varios</vt:lpstr>
      <vt:lpstr>Equipos Nuevos</vt:lpstr>
      <vt:lpstr>Equipos Nuevos </vt:lpstr>
      <vt:lpstr>Equipos existentes</vt:lpstr>
      <vt:lpstr>Equipos</vt:lpstr>
      <vt:lpstr>Software </vt:lpstr>
      <vt:lpstr>Bibliografía</vt:lpstr>
      <vt:lpstr>Eventos Académicos</vt:lpstr>
      <vt:lpstr>Listas</vt:lpstr>
      <vt:lpstr>Servicios Técnicos</vt:lpstr>
      <vt:lpstr>BCM</vt:lpstr>
      <vt:lpstr>biologia_celular_molecular</vt:lpstr>
      <vt:lpstr>bioquimica</vt:lpstr>
      <vt:lpstr>Bioquímica</vt:lpstr>
      <vt:lpstr>Ecosistema_funcional</vt:lpstr>
      <vt:lpstr>escalafon</vt:lpstr>
      <vt:lpstr>Física</vt:lpstr>
      <vt:lpstr>Genética_evolutiva</vt:lpstr>
      <vt:lpstr>horasem</vt:lpstr>
      <vt:lpstr>laboratorios</vt:lpstr>
      <vt:lpstr>Microbiología</vt:lpstr>
      <vt:lpstr>Química</vt:lpstr>
    </vt:vector>
  </TitlesOfParts>
  <Manager/>
  <Company>Urosario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chaparro</dc:creator>
  <cp:keywords/>
  <dc:description/>
  <cp:lastModifiedBy>Maria Esperanza Bernal Munevar</cp:lastModifiedBy>
  <cp:revision/>
  <dcterms:created xsi:type="dcterms:W3CDTF">2008-07-25T14:18:55Z</dcterms:created>
  <dcterms:modified xsi:type="dcterms:W3CDTF">2022-08-09T12:53:48Z</dcterms:modified>
  <cp:category/>
  <cp:contentStatus/>
</cp:coreProperties>
</file>